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8" windowWidth="17952" windowHeight="112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1" i="1" l="1"/>
  <c r="C27" i="1"/>
  <c r="B27" i="1"/>
  <c r="C22" i="1"/>
  <c r="C20" i="1" s="1"/>
  <c r="B20" i="1"/>
  <c r="C17" i="1"/>
  <c r="B17" i="1"/>
  <c r="C13" i="1"/>
  <c r="B13" i="1"/>
  <c r="C12" i="1"/>
  <c r="C11" i="1"/>
  <c r="C9" i="1" s="1"/>
  <c r="C10" i="1"/>
  <c r="B9" i="1"/>
  <c r="C8" i="1"/>
  <c r="C7" i="1"/>
  <c r="C6" i="1"/>
  <c r="B6" i="1"/>
  <c r="B33" i="1" s="1"/>
  <c r="D27" i="1"/>
  <c r="D20" i="1"/>
  <c r="D17" i="1"/>
  <c r="D13" i="1"/>
  <c r="D9" i="1"/>
  <c r="D6" i="1"/>
  <c r="D33" i="1" s="1"/>
  <c r="C33" i="1" l="1"/>
  <c r="F6" i="1"/>
  <c r="F7" i="1"/>
  <c r="F9" i="1"/>
  <c r="F10" i="1"/>
  <c r="F11" i="1"/>
  <c r="F12" i="1"/>
  <c r="F13" i="1"/>
  <c r="F14" i="1"/>
  <c r="F17" i="1"/>
  <c r="F18" i="1"/>
  <c r="F19" i="1"/>
  <c r="F20" i="1"/>
  <c r="F21" i="1"/>
  <c r="F22" i="1"/>
  <c r="F24" i="1"/>
  <c r="F26" i="1"/>
  <c r="F27" i="1"/>
  <c r="F29" i="1"/>
  <c r="F31" i="1"/>
  <c r="F3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6" i="1"/>
</calcChain>
</file>

<file path=xl/sharedStrings.xml><?xml version="1.0" encoding="utf-8"?>
<sst xmlns="http://schemas.openxmlformats.org/spreadsheetml/2006/main" count="36" uniqueCount="36">
  <si>
    <t>ИТОГО</t>
  </si>
  <si>
    <t>Наименование программы</t>
  </si>
  <si>
    <t>Муниципальная программа "Обеспечение общественного порядка и безопасности населения в городском поселении Зеленоборский Кандалакшского района"</t>
  </si>
  <si>
    <t xml:space="preserve">Подпрограмма "Профилактика правонарушений" </t>
  </si>
  <si>
    <t>Подпрограмма "Обеспечение пожарной безопасности"</t>
  </si>
  <si>
    <t>Муниципальная программа "Муниципальное управление и гражданское общество"</t>
  </si>
  <si>
    <t xml:space="preserve">Подпрограмма "Создание условий для обеспечения муниципального управления" </t>
  </si>
  <si>
    <t>Подпрограмма "Управление муниципальным имуществом городского поселения Зеленоборский"</t>
  </si>
  <si>
    <t xml:space="preserve">Муниципальная программа "Развитие физической культуры и спорта на территории городского поселения Зеленоборский " </t>
  </si>
  <si>
    <t>Муниципальная программа "Развитие транспортной системы на территории городского поселения Зеленоборский Кандалакшского района"</t>
  </si>
  <si>
    <t>Подпрограмма "Повышение безопасности дорожного движения"</t>
  </si>
  <si>
    <t>Подпрограмма "Организация транспортного обслуживания населения городского поселения Зеленоборский Кандалакшского района"</t>
  </si>
  <si>
    <t>Подпрограмма "Развитие автомобильных дорог в городском поселении Зеленоборский Кандалакшского района"</t>
  </si>
  <si>
    <t xml:space="preserve">Муниципальная программа "Развитие культуры и сохранение культурного наследия городского поселения Зеленоборский" </t>
  </si>
  <si>
    <t xml:space="preserve">Подпрограмма "Наследие" </t>
  </si>
  <si>
    <t xml:space="preserve">Подпрограмма "Искусство" </t>
  </si>
  <si>
    <t xml:space="preserve">Муниципальная программа "Обеспечение комфортной среды проживания населения г. п. Зеленоборский Кандалакшского района" </t>
  </si>
  <si>
    <t>Подпрограмма "Обеспечение выполнения функций и оказания муниципальных услуг в сфере жилищно-коммунального хозяйства"</t>
  </si>
  <si>
    <t>Подпрограмма "Обеспечение комплексного благоустройства территорий городского поселения Зеленоборский Кандалакшского района"</t>
  </si>
  <si>
    <t>Подпрограмма "Развитие коммунальной инфраструктуры городского поселения Зеленоборский Кандалакшского района"</t>
  </si>
  <si>
    <t>Подпрограмма "Капитальный ремонт общего имущества в многоквартирных домах, расположенных на территории городского поселения Зеленоборский Кандалакшского района"</t>
  </si>
  <si>
    <t>Подпрограмма "Переселение граждан г.п. Зеленоборский Кандалакшского района из аварийного жилищного фонда"</t>
  </si>
  <si>
    <t xml:space="preserve">Подпрограмма "Обеспечение устойчивой деятельности топливно-энергетического комплекса и повышение энергетической эффективности в городском поселении Зеленоборский Кандалакшского района" </t>
  </si>
  <si>
    <t xml:space="preserve">Муниципальная программа "Управление муниципальными финансами" </t>
  </si>
  <si>
    <t>Подпрограмма "Управление муниципальными финансами"</t>
  </si>
  <si>
    <t xml:space="preserve">Подпрограмма "Повышение эффективности бюджетных расходов городского поселения Зеленоборский Кандалакшского района" </t>
  </si>
  <si>
    <t xml:space="preserve">Муниципальная программа "Развитие экономического потенциала и формирование благоприятного предпринимательского климата в городском поселении Зеленоборский Кандалакшского района" </t>
  </si>
  <si>
    <t xml:space="preserve">Муниципальная программа "Информационное общество городского поселения Зеленоборский Кандалакшского района" </t>
  </si>
  <si>
    <t xml:space="preserve">Муниципальная программа "Формирование комфортной городской среды на территории городского поселения Зеленоборский Кандалакшского района" </t>
  </si>
  <si>
    <t>тыс.руб.</t>
  </si>
  <si>
    <t xml:space="preserve">% </t>
  </si>
  <si>
    <t>Исполнено на 01.04.24г.</t>
  </si>
  <si>
    <t xml:space="preserve">Расходы бюджета городского поселения Зеленоборский Кандалакшского района 
по муниципальным программам 
на 01 апреля 2025г. года в сравнении с данными на 01 апреля 2024 года
</t>
  </si>
  <si>
    <t>Утверждено на 01.04.25г.</t>
  </si>
  <si>
    <t>Исполнено на 01.04.25г.</t>
  </si>
  <si>
    <t>отклонение 2025г.к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</si>
</sst>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0.0%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2" fontId="4" fillId="0" borderId="1" xfId="0" quotePrefix="1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shrinkToFit="1"/>
    </xf>
    <xf numFmtId="165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/>
    <xf numFmtId="0" fontId="5" fillId="0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 wrapText="1"/>
    </xf>
    <xf numFmtId="164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_6 Ц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tabSelected="1" workbookViewId="0">
      <selection activeCell="J11" sqref="J11"/>
    </sheetView>
  </sheetViews>
  <sheetFormatPr defaultRowHeight="14.4" x14ac:dyDescent="0.3"/>
  <cols>
    <col min="1" max="1" width="54.109375" customWidth="1"/>
    <col min="2" max="4" width="15.6640625" customWidth="1"/>
    <col min="5" max="5" width="9.88671875" customWidth="1"/>
  </cols>
  <sheetData>
    <row r="2" spans="1:7" ht="66.75" customHeight="1" x14ac:dyDescent="0.3">
      <c r="A2" s="25" t="s">
        <v>32</v>
      </c>
      <c r="B2" s="25"/>
      <c r="C2" s="25"/>
      <c r="D2" s="25"/>
      <c r="E2" s="25"/>
      <c r="F2" t="s">
        <v>29</v>
      </c>
    </row>
    <row r="3" spans="1:7" ht="15" hidden="1" x14ac:dyDescent="0.25">
      <c r="A3" s="1"/>
      <c r="B3" s="1"/>
      <c r="C3" s="1"/>
      <c r="D3" s="1"/>
      <c r="E3" s="1"/>
    </row>
    <row r="4" spans="1:7" ht="15" hidden="1" x14ac:dyDescent="0.25">
      <c r="A4" s="1"/>
      <c r="B4" s="1"/>
      <c r="C4" s="1"/>
      <c r="D4" s="1"/>
      <c r="E4" s="1"/>
    </row>
    <row r="5" spans="1:7" s="7" customFormat="1" ht="57.75" customHeight="1" x14ac:dyDescent="0.3">
      <c r="A5" s="3" t="s">
        <v>1</v>
      </c>
      <c r="B5" s="4" t="s">
        <v>33</v>
      </c>
      <c r="C5" s="23" t="s">
        <v>34</v>
      </c>
      <c r="D5" s="23" t="s">
        <v>31</v>
      </c>
      <c r="E5" s="6" t="s">
        <v>35</v>
      </c>
      <c r="F5" s="5" t="s">
        <v>30</v>
      </c>
    </row>
    <row r="6" spans="1:7" s="12" customFormat="1" ht="57.75" customHeight="1" x14ac:dyDescent="0.25">
      <c r="A6" s="8" t="s">
        <v>2</v>
      </c>
      <c r="B6" s="22">
        <f>B7+B8</f>
        <v>1640.1</v>
      </c>
      <c r="C6" s="22">
        <f>C7+C8</f>
        <v>241.4</v>
      </c>
      <c r="D6" s="22">
        <f>D7+D8</f>
        <v>231.2</v>
      </c>
      <c r="E6" s="9">
        <f>C6-D6</f>
        <v>10.200000000000017</v>
      </c>
      <c r="F6" s="10">
        <f t="shared" ref="F6:F29" si="0">C6/D6</f>
        <v>1.0441176470588236</v>
      </c>
      <c r="G6" s="11"/>
    </row>
    <row r="7" spans="1:7" s="12" customFormat="1" ht="23.25" customHeight="1" x14ac:dyDescent="0.25">
      <c r="A7" s="13" t="s">
        <v>3</v>
      </c>
      <c r="B7" s="9">
        <v>1590.1</v>
      </c>
      <c r="C7" s="9">
        <f>241.4+0</f>
        <v>241.4</v>
      </c>
      <c r="D7" s="9">
        <v>231.2</v>
      </c>
      <c r="E7" s="9">
        <f t="shared" ref="E7:E33" si="1">C7-D7</f>
        <v>10.200000000000017</v>
      </c>
      <c r="F7" s="10">
        <f t="shared" si="0"/>
        <v>1.0441176470588236</v>
      </c>
      <c r="G7" s="11"/>
    </row>
    <row r="8" spans="1:7" s="12" customFormat="1" ht="17.25" customHeight="1" x14ac:dyDescent="0.25">
      <c r="A8" s="13" t="s">
        <v>4</v>
      </c>
      <c r="B8" s="9">
        <v>50</v>
      </c>
      <c r="C8" s="9">
        <f>0</f>
        <v>0</v>
      </c>
      <c r="D8" s="9">
        <v>0</v>
      </c>
      <c r="E8" s="9">
        <f t="shared" si="1"/>
        <v>0</v>
      </c>
      <c r="F8" s="10"/>
      <c r="G8" s="14"/>
    </row>
    <row r="9" spans="1:7" s="12" customFormat="1" ht="39.75" customHeight="1" x14ac:dyDescent="0.25">
      <c r="A9" s="8" t="s">
        <v>5</v>
      </c>
      <c r="B9" s="22">
        <f>B10+B11</f>
        <v>29798.5</v>
      </c>
      <c r="C9" s="22">
        <f>C10+C11</f>
        <v>6793.8999999999987</v>
      </c>
      <c r="D9" s="22">
        <f>D10+D11</f>
        <v>6800.2000000000007</v>
      </c>
      <c r="E9" s="9">
        <f t="shared" si="1"/>
        <v>-6.3000000000020009</v>
      </c>
      <c r="F9" s="10">
        <f t="shared" si="0"/>
        <v>0.99907355666009789</v>
      </c>
      <c r="G9" s="11"/>
    </row>
    <row r="10" spans="1:7" s="12" customFormat="1" ht="31.5" customHeight="1" x14ac:dyDescent="0.25">
      <c r="A10" s="13" t="s">
        <v>6</v>
      </c>
      <c r="B10" s="9">
        <v>26961.7</v>
      </c>
      <c r="C10" s="9">
        <f>106.4+4992.1+32.4+0+1266.9+189.4</f>
        <v>6587.1999999999989</v>
      </c>
      <c r="D10" s="9">
        <v>5365.6</v>
      </c>
      <c r="E10" s="9">
        <f t="shared" si="1"/>
        <v>1221.5999999999985</v>
      </c>
      <c r="F10" s="10">
        <f t="shared" si="0"/>
        <v>1.2276725808856417</v>
      </c>
      <c r="G10" s="11"/>
    </row>
    <row r="11" spans="1:7" s="12" customFormat="1" ht="35.25" customHeight="1" x14ac:dyDescent="0.25">
      <c r="A11" s="13" t="s">
        <v>7</v>
      </c>
      <c r="B11" s="9">
        <v>2836.8</v>
      </c>
      <c r="C11" s="9">
        <f>186.7+20</f>
        <v>206.7</v>
      </c>
      <c r="D11" s="9">
        <v>1434.6</v>
      </c>
      <c r="E11" s="9">
        <f t="shared" si="1"/>
        <v>-1227.8999999999999</v>
      </c>
      <c r="F11" s="10">
        <f t="shared" si="0"/>
        <v>0.14408197406942702</v>
      </c>
      <c r="G11" s="11"/>
    </row>
    <row r="12" spans="1:7" s="12" customFormat="1" ht="36.75" customHeight="1" x14ac:dyDescent="0.25">
      <c r="A12" s="8" t="s">
        <v>8</v>
      </c>
      <c r="B12" s="22">
        <v>616.79999999999995</v>
      </c>
      <c r="C12" s="22">
        <f>375.3</f>
        <v>375.3</v>
      </c>
      <c r="D12" s="22">
        <v>168</v>
      </c>
      <c r="E12" s="9">
        <f t="shared" si="1"/>
        <v>207.3</v>
      </c>
      <c r="F12" s="10">
        <f t="shared" si="0"/>
        <v>2.2339285714285717</v>
      </c>
      <c r="G12" s="11"/>
    </row>
    <row r="13" spans="1:7" s="12" customFormat="1" ht="39" customHeight="1" x14ac:dyDescent="0.25">
      <c r="A13" s="8" t="s">
        <v>9</v>
      </c>
      <c r="B13" s="22">
        <f>B14+B15+B16</f>
        <v>45914.399999999994</v>
      </c>
      <c r="C13" s="22">
        <f>C14+C15+C16</f>
        <v>4128.2</v>
      </c>
      <c r="D13" s="22">
        <f>D14+D15+D16</f>
        <v>4577.3</v>
      </c>
      <c r="E13" s="9">
        <f t="shared" si="1"/>
        <v>-449.10000000000036</v>
      </c>
      <c r="F13" s="10">
        <f t="shared" si="0"/>
        <v>0.90188539095099729</v>
      </c>
      <c r="G13" s="11"/>
    </row>
    <row r="14" spans="1:7" s="12" customFormat="1" ht="30.75" customHeight="1" x14ac:dyDescent="0.25">
      <c r="A14" s="13" t="s">
        <v>10</v>
      </c>
      <c r="B14" s="9">
        <v>21312.799999999999</v>
      </c>
      <c r="C14" s="9">
        <v>4128.2</v>
      </c>
      <c r="D14" s="9">
        <v>4577.3</v>
      </c>
      <c r="E14" s="9">
        <f t="shared" si="1"/>
        <v>-449.10000000000036</v>
      </c>
      <c r="F14" s="10">
        <f t="shared" si="0"/>
        <v>0.90188539095099729</v>
      </c>
      <c r="G14" s="11"/>
    </row>
    <row r="15" spans="1:7" s="12" customFormat="1" ht="42" customHeight="1" x14ac:dyDescent="0.25">
      <c r="A15" s="13" t="s">
        <v>11</v>
      </c>
      <c r="B15" s="9">
        <v>0</v>
      </c>
      <c r="C15" s="9">
        <v>0</v>
      </c>
      <c r="D15" s="9">
        <v>0</v>
      </c>
      <c r="E15" s="9">
        <f t="shared" si="1"/>
        <v>0</v>
      </c>
      <c r="F15" s="10"/>
      <c r="G15" s="11"/>
    </row>
    <row r="16" spans="1:7" s="12" customFormat="1" ht="37.5" customHeight="1" x14ac:dyDescent="0.25">
      <c r="A16" s="13" t="s">
        <v>12</v>
      </c>
      <c r="B16" s="9">
        <v>24601.599999999999</v>
      </c>
      <c r="C16" s="9">
        <v>0</v>
      </c>
      <c r="D16" s="9">
        <v>0</v>
      </c>
      <c r="E16" s="9">
        <f t="shared" si="1"/>
        <v>0</v>
      </c>
      <c r="F16" s="10"/>
      <c r="G16" s="11"/>
    </row>
    <row r="17" spans="1:7" s="12" customFormat="1" ht="41.25" customHeight="1" x14ac:dyDescent="0.25">
      <c r="A17" s="8" t="s">
        <v>13</v>
      </c>
      <c r="B17" s="22">
        <f>B18+B19</f>
        <v>26627.600000000002</v>
      </c>
      <c r="C17" s="22">
        <f>C18+C19</f>
        <v>6914</v>
      </c>
      <c r="D17" s="22">
        <f>D18+D19</f>
        <v>7858</v>
      </c>
      <c r="E17" s="9">
        <f t="shared" si="1"/>
        <v>-944</v>
      </c>
      <c r="F17" s="10">
        <f t="shared" si="0"/>
        <v>0.87986765080173068</v>
      </c>
      <c r="G17" s="11"/>
    </row>
    <row r="18" spans="1:7" s="12" customFormat="1" ht="23.25" customHeight="1" x14ac:dyDescent="0.25">
      <c r="A18" s="13" t="s">
        <v>14</v>
      </c>
      <c r="B18" s="9">
        <v>8381.2000000000007</v>
      </c>
      <c r="C18" s="9">
        <v>2222.5</v>
      </c>
      <c r="D18" s="9">
        <v>2463.1</v>
      </c>
      <c r="E18" s="9">
        <f t="shared" si="1"/>
        <v>-240.59999999999991</v>
      </c>
      <c r="F18" s="10">
        <f t="shared" si="0"/>
        <v>0.90231821688116609</v>
      </c>
      <c r="G18" s="11"/>
    </row>
    <row r="19" spans="1:7" s="12" customFormat="1" ht="18.75" customHeight="1" x14ac:dyDescent="0.25">
      <c r="A19" s="13" t="s">
        <v>15</v>
      </c>
      <c r="B19" s="9">
        <v>18246.400000000001</v>
      </c>
      <c r="C19" s="9">
        <v>4691.5</v>
      </c>
      <c r="D19" s="9">
        <v>5394.9</v>
      </c>
      <c r="E19" s="9">
        <f t="shared" si="1"/>
        <v>-703.39999999999964</v>
      </c>
      <c r="F19" s="10">
        <f t="shared" si="0"/>
        <v>0.86961760180911607</v>
      </c>
      <c r="G19" s="11"/>
    </row>
    <row r="20" spans="1:7" s="12" customFormat="1" ht="48.75" customHeight="1" x14ac:dyDescent="0.25">
      <c r="A20" s="8" t="s">
        <v>16</v>
      </c>
      <c r="B20" s="22">
        <f>B21+B22+B23+B24+B25+B26</f>
        <v>52913.7</v>
      </c>
      <c r="C20" s="22">
        <f t="shared" ref="C20" si="2">C21+C22+C23+C24+C25+C26</f>
        <v>8843</v>
      </c>
      <c r="D20" s="22">
        <f t="shared" ref="C20:D20" si="3">D21+D22+D23+D24+D25+D26</f>
        <v>9028.4</v>
      </c>
      <c r="E20" s="9">
        <f t="shared" si="1"/>
        <v>-185.39999999999964</v>
      </c>
      <c r="F20" s="10">
        <f t="shared" si="0"/>
        <v>0.97946479996455638</v>
      </c>
      <c r="G20" s="11"/>
    </row>
    <row r="21" spans="1:7" s="12" customFormat="1" ht="38.25" customHeight="1" x14ac:dyDescent="0.25">
      <c r="A21" s="13" t="s">
        <v>17</v>
      </c>
      <c r="B21" s="9">
        <v>21222</v>
      </c>
      <c r="C21" s="9">
        <v>5617.3</v>
      </c>
      <c r="D21" s="9">
        <v>5130.8999999999996</v>
      </c>
      <c r="E21" s="9">
        <f t="shared" si="1"/>
        <v>486.40000000000055</v>
      </c>
      <c r="F21" s="10">
        <f t="shared" si="0"/>
        <v>1.0947981835545422</v>
      </c>
      <c r="G21" s="11"/>
    </row>
    <row r="22" spans="1:7" s="12" customFormat="1" ht="44.25" customHeight="1" x14ac:dyDescent="0.25">
      <c r="A22" s="13" t="s">
        <v>18</v>
      </c>
      <c r="B22" s="9">
        <v>12367.7</v>
      </c>
      <c r="C22" s="9">
        <f>52.1+0+3172.2</f>
        <v>3224.2999999999997</v>
      </c>
      <c r="D22" s="9">
        <v>3726</v>
      </c>
      <c r="E22" s="9">
        <f t="shared" si="1"/>
        <v>-501.70000000000027</v>
      </c>
      <c r="F22" s="10">
        <f t="shared" si="0"/>
        <v>0.86535158346752539</v>
      </c>
      <c r="G22" s="11"/>
    </row>
    <row r="23" spans="1:7" s="12" customFormat="1" ht="42.75" customHeight="1" x14ac:dyDescent="0.25">
      <c r="A23" s="13" t="s">
        <v>19</v>
      </c>
      <c r="B23" s="9">
        <v>12.3</v>
      </c>
      <c r="C23" s="9">
        <v>0</v>
      </c>
      <c r="D23" s="9">
        <v>0</v>
      </c>
      <c r="E23" s="9">
        <f t="shared" si="1"/>
        <v>0</v>
      </c>
      <c r="F23" s="10"/>
      <c r="G23" s="11"/>
    </row>
    <row r="24" spans="1:7" s="12" customFormat="1" ht="51" customHeight="1" x14ac:dyDescent="0.25">
      <c r="A24" s="13" t="s">
        <v>20</v>
      </c>
      <c r="B24" s="9">
        <v>2021.6</v>
      </c>
      <c r="C24" s="9">
        <v>0</v>
      </c>
      <c r="D24" s="9">
        <v>165.6</v>
      </c>
      <c r="E24" s="9">
        <f t="shared" si="1"/>
        <v>-165.6</v>
      </c>
      <c r="F24" s="10">
        <f t="shared" si="0"/>
        <v>0</v>
      </c>
      <c r="G24" s="11"/>
    </row>
    <row r="25" spans="1:7" s="12" customFormat="1" ht="31.5" customHeight="1" x14ac:dyDescent="0.25">
      <c r="A25" s="13" t="s">
        <v>21</v>
      </c>
      <c r="B25" s="9">
        <v>3580.8</v>
      </c>
      <c r="C25" s="9">
        <v>0</v>
      </c>
      <c r="D25" s="9">
        <v>0</v>
      </c>
      <c r="E25" s="9">
        <f t="shared" si="1"/>
        <v>0</v>
      </c>
      <c r="F25" s="10"/>
      <c r="G25" s="11"/>
    </row>
    <row r="26" spans="1:7" s="12" customFormat="1" ht="56.25" customHeight="1" x14ac:dyDescent="0.25">
      <c r="A26" s="13" t="s">
        <v>22</v>
      </c>
      <c r="B26" s="9">
        <v>13709.3</v>
      </c>
      <c r="C26" s="9">
        <v>1.4</v>
      </c>
      <c r="D26" s="9">
        <v>5.9</v>
      </c>
      <c r="E26" s="9">
        <f t="shared" si="1"/>
        <v>-4.5</v>
      </c>
      <c r="F26" s="10">
        <f t="shared" si="0"/>
        <v>0.23728813559322032</v>
      </c>
      <c r="G26" s="11"/>
    </row>
    <row r="27" spans="1:7" s="12" customFormat="1" ht="27" customHeight="1" x14ac:dyDescent="0.25">
      <c r="A27" s="8" t="s">
        <v>23</v>
      </c>
      <c r="B27" s="22">
        <f>B28+B29</f>
        <v>1139.8</v>
      </c>
      <c r="C27" s="22">
        <f>C28+C29</f>
        <v>297.7</v>
      </c>
      <c r="D27" s="22">
        <f>D28+D29</f>
        <v>247.1</v>
      </c>
      <c r="E27" s="9">
        <f t="shared" si="1"/>
        <v>50.599999999999994</v>
      </c>
      <c r="F27" s="10">
        <f t="shared" si="0"/>
        <v>1.2047753945770943</v>
      </c>
      <c r="G27" s="24"/>
    </row>
    <row r="28" spans="1:7" s="12" customFormat="1" ht="24" customHeight="1" x14ac:dyDescent="0.25">
      <c r="A28" s="13" t="s">
        <v>24</v>
      </c>
      <c r="B28" s="9">
        <v>0</v>
      </c>
      <c r="C28" s="9">
        <v>0</v>
      </c>
      <c r="D28" s="9">
        <v>0</v>
      </c>
      <c r="E28" s="9">
        <f t="shared" si="1"/>
        <v>0</v>
      </c>
      <c r="F28" s="10"/>
      <c r="G28" s="24"/>
    </row>
    <row r="29" spans="1:7" s="12" customFormat="1" ht="37.5" customHeight="1" x14ac:dyDescent="0.25">
      <c r="A29" s="13" t="s">
        <v>25</v>
      </c>
      <c r="B29" s="9">
        <v>1139.8</v>
      </c>
      <c r="C29" s="9">
        <v>297.7</v>
      </c>
      <c r="D29" s="9">
        <v>247.1</v>
      </c>
      <c r="E29" s="9">
        <f t="shared" si="1"/>
        <v>50.599999999999994</v>
      </c>
      <c r="F29" s="10">
        <f t="shared" si="0"/>
        <v>1.2047753945770943</v>
      </c>
      <c r="G29" s="24"/>
    </row>
    <row r="30" spans="1:7" s="12" customFormat="1" ht="57.75" customHeight="1" x14ac:dyDescent="0.25">
      <c r="A30" s="8" t="s">
        <v>26</v>
      </c>
      <c r="B30" s="22">
        <v>10</v>
      </c>
      <c r="C30" s="22">
        <v>0</v>
      </c>
      <c r="D30" s="22">
        <v>0</v>
      </c>
      <c r="E30" s="9">
        <f t="shared" si="1"/>
        <v>0</v>
      </c>
      <c r="F30" s="10"/>
      <c r="G30" s="11"/>
    </row>
    <row r="31" spans="1:7" s="12" customFormat="1" ht="44.25" customHeight="1" x14ac:dyDescent="0.25">
      <c r="A31" s="8" t="s">
        <v>27</v>
      </c>
      <c r="B31" s="22">
        <v>1650.9</v>
      </c>
      <c r="C31" s="22">
        <f>377.9+5.8</f>
        <v>383.7</v>
      </c>
      <c r="D31" s="22">
        <v>321.89999999999998</v>
      </c>
      <c r="E31" s="9">
        <f t="shared" si="1"/>
        <v>61.800000000000011</v>
      </c>
      <c r="F31" s="10">
        <f>C31/D31</f>
        <v>1.1919850885368126</v>
      </c>
      <c r="G31" s="11"/>
    </row>
    <row r="32" spans="1:7" s="12" customFormat="1" ht="52.5" customHeight="1" x14ac:dyDescent="0.25">
      <c r="A32" s="8" t="s">
        <v>28</v>
      </c>
      <c r="B32" s="22">
        <v>3387.9</v>
      </c>
      <c r="C32" s="22">
        <v>0</v>
      </c>
      <c r="D32" s="22">
        <v>0</v>
      </c>
      <c r="E32" s="9">
        <f t="shared" si="1"/>
        <v>0</v>
      </c>
      <c r="F32" s="10"/>
      <c r="G32" s="11"/>
    </row>
    <row r="33" spans="1:7" s="12" customFormat="1" ht="21.75" customHeight="1" x14ac:dyDescent="0.25">
      <c r="A33" s="15" t="s">
        <v>0</v>
      </c>
      <c r="B33" s="16">
        <f>B6+B9+B12+B13+B17+B20+B27+B30+B31+B32</f>
        <v>163699.69999999995</v>
      </c>
      <c r="C33" s="16">
        <f t="shared" ref="C33" si="4">C6+C9+C12+C13+C17+C20+C27+C30+C31+C32</f>
        <v>27977.200000000001</v>
      </c>
      <c r="D33" s="16">
        <f t="shared" ref="C33:D33" si="5">D6+D9+D12+D13+D17+D20+D27+D30+D31+D32</f>
        <v>29232.1</v>
      </c>
      <c r="E33" s="22">
        <f t="shared" si="1"/>
        <v>-1254.8999999999978</v>
      </c>
      <c r="F33" s="17">
        <f>C33/D33</f>
        <v>0.95707116491801825</v>
      </c>
      <c r="G33" s="11"/>
    </row>
    <row r="34" spans="1:7" s="12" customFormat="1" ht="57.75" customHeight="1" x14ac:dyDescent="0.25">
      <c r="A34" s="18"/>
      <c r="B34" s="19"/>
      <c r="C34" s="21"/>
      <c r="D34" s="21"/>
      <c r="E34" s="21"/>
      <c r="F34" s="20"/>
      <c r="G34" s="11"/>
    </row>
    <row r="35" spans="1:7" x14ac:dyDescent="0.3">
      <c r="A35" s="1"/>
      <c r="B35" s="1"/>
      <c r="C35" s="1"/>
      <c r="D35" s="1"/>
      <c r="E35" s="2"/>
    </row>
  </sheetData>
  <mergeCells count="2">
    <mergeCell ref="G27:G29"/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</dc:creator>
  <cp:lastModifiedBy>Vika</cp:lastModifiedBy>
  <dcterms:created xsi:type="dcterms:W3CDTF">2016-11-02T13:59:05Z</dcterms:created>
  <dcterms:modified xsi:type="dcterms:W3CDTF">2025-04-07T08:53:58Z</dcterms:modified>
</cp:coreProperties>
</file>