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роги\Зеленоборский\Сфетофор\"/>
    </mc:Choice>
  </mc:AlternateContent>
  <bookViews>
    <workbookView xWindow="0" yWindow="0" windowWidth="18948" windowHeight="11760" activeTab="1"/>
  </bookViews>
  <sheets>
    <sheet name="Расчет" sheetId="16" r:id="rId1"/>
    <sheet name="Расценки Т7" sheetId="19" r:id="rId2"/>
    <sheet name="Цикличность" sheetId="17" r:id="rId3"/>
    <sheet name="157 приказ" sheetId="18" r:id="rId4"/>
  </sheets>
  <externalReferences>
    <externalReference r:id="rId5"/>
    <externalReference r:id="rId6"/>
    <externalReference r:id="rId7"/>
  </externalReferences>
  <definedNames>
    <definedName name="Накладные_расходы">#REF!</definedName>
    <definedName name="_xlnm.Print_Area" localSheetId="1">'Расценки Т7'!$A$1:$K$177</definedName>
    <definedName name="_xlnm.Print_Area" localSheetId="0">Расчет!$A$1:$F$13</definedName>
    <definedName name="Сметная_прибыль">#REF!</definedName>
  </definedNames>
  <calcPr calcId="162913"/>
</workbook>
</file>

<file path=xl/calcChain.xml><?xml version="1.0" encoding="utf-8"?>
<calcChain xmlns="http://schemas.openxmlformats.org/spreadsheetml/2006/main">
  <c r="E7" i="17" l="1"/>
  <c r="D7" i="17"/>
  <c r="C6" i="17"/>
  <c r="D6" i="17"/>
  <c r="F11" i="16" l="1"/>
  <c r="E11" i="16"/>
  <c r="D11" i="16"/>
  <c r="F8" i="16"/>
  <c r="E8" i="16"/>
  <c r="D8" i="16"/>
  <c r="F5" i="16"/>
  <c r="E5" i="16"/>
  <c r="D5" i="16"/>
  <c r="G8" i="16"/>
  <c r="G5" i="16"/>
  <c r="G11" i="16"/>
  <c r="F10" i="16" l="1"/>
  <c r="D10" i="16"/>
  <c r="D12" i="16" l="1"/>
  <c r="I7" i="17" l="1"/>
  <c r="I6" i="17"/>
  <c r="F7" i="16"/>
  <c r="D7" i="16"/>
  <c r="D9" i="16" s="1"/>
  <c r="E6" i="17"/>
  <c r="B5" i="17"/>
  <c r="C5" i="17" s="1"/>
  <c r="D5" i="17" s="1"/>
  <c r="E5" i="17" s="1"/>
  <c r="F5" i="17" s="1"/>
  <c r="G5" i="17" s="1"/>
  <c r="H5" i="17" s="1"/>
  <c r="I5" i="17" s="1"/>
  <c r="F9" i="16"/>
  <c r="E7" i="16"/>
  <c r="E9" i="16" s="1"/>
  <c r="D4" i="16" l="1"/>
  <c r="D6" i="16" s="1"/>
  <c r="D13" i="16" s="1"/>
  <c r="F4" i="16"/>
  <c r="F6" i="16" s="1"/>
  <c r="E6" i="16"/>
  <c r="E10" i="16"/>
  <c r="E12" i="16" s="1"/>
  <c r="F12" i="16"/>
  <c r="F13" i="16" l="1"/>
  <c r="E13" i="16"/>
</calcChain>
</file>

<file path=xl/sharedStrings.xml><?xml version="1.0" encoding="utf-8"?>
<sst xmlns="http://schemas.openxmlformats.org/spreadsheetml/2006/main" count="783" uniqueCount="273">
  <si>
    <t>шт</t>
  </si>
  <si>
    <t>№ п/п</t>
  </si>
  <si>
    <t>Наименование работ</t>
  </si>
  <si>
    <t>Ед. изм.</t>
  </si>
  <si>
    <t>Система выпуска сметной документации А0 v. 2.6.4.2 Copyright InfoStroy Ltd.</t>
  </si>
  <si>
    <t>Образец  №4</t>
  </si>
  <si>
    <t>СОГЛАСОВАНО:</t>
  </si>
  <si>
    <t/>
  </si>
  <si>
    <t>УТВЕРЖДАЮ:</t>
  </si>
  <si>
    <t>"_____" ______________ 20___ г.</t>
  </si>
  <si>
    <t>Светофоры</t>
  </si>
  <si>
    <t>Смета составлена в ценах 3 кв. 2018 года</t>
  </si>
  <si>
    <t>№
п/п</t>
  </si>
  <si>
    <t>Шифр и номер позиции норматива</t>
  </si>
  <si>
    <t>Наименование работ и затрат</t>
  </si>
  <si>
    <t>Количество и единица измерения</t>
  </si>
  <si>
    <t>Стоимость единицы, руб.</t>
  </si>
  <si>
    <t>Общая стоимость, руб.</t>
  </si>
  <si>
    <t>Затраты труда рабочих, не занятых обслуживанием машин, чел.-ч</t>
  </si>
  <si>
    <t>всего</t>
  </si>
  <si>
    <t>эксплуата-
ции машин</t>
  </si>
  <si>
    <t>оплаты труда</t>
  </si>
  <si>
    <t>в т. ч. оплаты труда</t>
  </si>
  <si>
    <t>на единицу</t>
  </si>
  <si>
    <t>3</t>
  </si>
  <si>
    <t>ТЕРм-08-02-317-03</t>
  </si>
  <si>
    <t>Светофор сигнальный двухлинзовый
ОЗП=111,94*16,02  МЗ=5,67*7,42  ЭМ=142,44*8,47  
Козп=16,02 Кмат=7,42 Кэм=8,47 (ИНД 03-18)
НР=89% (НР = 1922 руб.)
СП=52% (СП = 1123 руб.)</t>
  </si>
  <si>
    <t>4</t>
  </si>
  <si>
    <t>ТЕР-09-05-003-01
МДС81-35.2004 п.4.7 Козп=1,15 Кэм=1,25</t>
  </si>
  <si>
    <t>100шт болтов</t>
  </si>
  <si>
    <t>5</t>
  </si>
  <si>
    <t>ТЕРм-08-02-317-03
МДС 81-37.2004 п3.2.1 Козп=0,7 Кэм=0,7 Кмат=0</t>
  </si>
  <si>
    <t>Светофор сигнальный двухлинзовый (демонтаж оборудования, предназначенного для дальнейшего использования, с консервацией)
ОЗП=78,36*16,02  ЭМ=99,71*8,47  
Козп=16,02 Кмат=7,42 Кэм=8,47 (ИНД 03-18)
НР=89% (НР = 1344 руб.)
СП=52% (СП = 785 руб.)</t>
  </si>
  <si>
    <t>7</t>
  </si>
  <si>
    <t>ТЕРм-10-08-003-07
МДС 81-37.2004 п3.2.1 Козп=0,7 Кэм=0,7 Кмат=0</t>
  </si>
  <si>
    <t>Устройство оптико-(фото)электрическое, комплект преобразователей (излучатель, фотоприемник) (демонтаж оборудования, предназначенного для дальнейшего использования, с консервацией)
ОЗП=85,41*16,02  ЭМ=0,6*10,29  
Козп=16,02 Кмат=2,83 Кэм=10,29 (ИНД 03-18)
НР=75% (НР = 1026 руб.)
СП=48% (СП = 657 руб.)</t>
  </si>
  <si>
    <t>компл</t>
  </si>
  <si>
    <t>8</t>
  </si>
  <si>
    <t>ТЕРм-10-08-003-07</t>
  </si>
  <si>
    <t>Устройство оптико-(фото)электрическое, комплект преобразователей (излучатель, фотоприемник)
ОЗП=122,02*16,02  МЗ=26,34*2,83  ЭМ=0,85*10,29  
Козп=16,02 Кмат=2,83 Кэм=10,29 (ИНД 03-18)
НР=75% (НР = 1466 руб.)
СП=48% (СП = 938 руб.)</t>
  </si>
  <si>
    <t>9</t>
  </si>
  <si>
    <t>ТЕР-09-05-003-01
МДС 81-36.2004 п3.3.1Д Козп=0,7 Кэм=0,7 Кмат=0</t>
  </si>
  <si>
    <t>10</t>
  </si>
  <si>
    <t>Итого: внерегламентные</t>
  </si>
  <si>
    <t xml:space="preserve">III </t>
  </si>
  <si>
    <t xml:space="preserve">IV </t>
  </si>
  <si>
    <t xml:space="preserve">V </t>
  </si>
  <si>
    <t>стоимость на ед. измерения, руб. с НДС</t>
  </si>
  <si>
    <t>Итого:</t>
  </si>
  <si>
    <t>100 шт</t>
  </si>
  <si>
    <t>руб./100шт</t>
  </si>
  <si>
    <t>Всего:</t>
  </si>
  <si>
    <t>Расчет затрат на работы по содержанию светофоров, расположенных на автомобильных дорогах общего пользования  местного значения гп.Зеленоборский</t>
  </si>
  <si>
    <t xml:space="preserve">Элемент дороги: системы наружного освещения                                                       </t>
  </si>
  <si>
    <t xml:space="preserve">Объем или циклы работ по содержанию </t>
  </si>
  <si>
    <t>Регламентные работы</t>
  </si>
  <si>
    <t>Внерегламентные работы</t>
  </si>
  <si>
    <t>Основание (пункт Приказа Минтранса РФ от 01.11.2007 № 157)</t>
  </si>
  <si>
    <t>III</t>
  </si>
  <si>
    <t>IV</t>
  </si>
  <si>
    <t>V</t>
  </si>
  <si>
    <t>-</t>
  </si>
  <si>
    <t xml:space="preserve"> -</t>
  </si>
  <si>
    <t>ПЕРИОДИЧНОСТЬ ПРОВЕДЕНИЯ ВИДОВ РАБОТ ПО СОДЕРЖАНИЮ АВТОМОБИЛЬНЫХ ДОРОГ ОБЩЕГО ПОЛЬЗОВАНИЯ ФЕДЕРАЛЬНОГО ЗНАЧЕНИЯ (Приказ Минтранса России от 01.11.2007 N 157 "О реализации Постановления Правительства Российской Федерации от 23 августа 2007 г. N 539 "О нормативах денежных затрат на содержание и ремонт автомобильных дорог федерального значения и правилах их расчета")</t>
  </si>
  <si>
    <t>N п/п</t>
  </si>
  <si>
    <t>Вид работ</t>
  </si>
  <si>
    <t>Максимальная периодичность выполнения работ в год (объем выполнения работ)</t>
  </si>
  <si>
    <r>
      <t xml:space="preserve">Центральный, Северо-Западный </t>
    </r>
    <r>
      <rPr>
        <b/>
        <sz val="11"/>
        <color indexed="12"/>
        <rFont val="Times New Roman"/>
        <family val="1"/>
        <charset val="204"/>
      </rPr>
      <t>&lt;*&gt;</t>
    </r>
    <r>
      <rPr>
        <b/>
        <sz val="11"/>
        <color theme="1"/>
        <rFont val="Times New Roman"/>
        <family val="1"/>
        <charset val="204"/>
      </rPr>
      <t xml:space="preserve">, Приволжский, Уральский </t>
    </r>
    <r>
      <rPr>
        <b/>
        <sz val="11"/>
        <color indexed="12"/>
        <rFont val="Times New Roman"/>
        <family val="1"/>
        <charset val="204"/>
      </rPr>
      <t>&lt;*&gt;</t>
    </r>
    <r>
      <rPr>
        <b/>
        <sz val="11"/>
        <color theme="1"/>
        <rFont val="Times New Roman"/>
        <family val="1"/>
        <charset val="204"/>
      </rPr>
      <t xml:space="preserve">, Сибирский </t>
    </r>
    <r>
      <rPr>
        <b/>
        <sz val="11"/>
        <color indexed="12"/>
        <rFont val="Times New Roman"/>
        <family val="1"/>
        <charset val="204"/>
      </rPr>
      <t>&lt;*&gt;</t>
    </r>
    <r>
      <rPr>
        <b/>
        <sz val="11"/>
        <color theme="1"/>
        <rFont val="Times New Roman"/>
        <family val="1"/>
        <charset val="204"/>
      </rPr>
      <t xml:space="preserve">, Дальневосточный </t>
    </r>
    <r>
      <rPr>
        <b/>
        <sz val="11"/>
        <color indexed="12"/>
        <rFont val="Times New Roman"/>
        <family val="1"/>
        <charset val="204"/>
      </rPr>
      <t>&lt;*&gt;</t>
    </r>
    <r>
      <rPr>
        <b/>
        <sz val="11"/>
        <color theme="1"/>
        <rFont val="Times New Roman"/>
        <family val="1"/>
        <charset val="204"/>
      </rPr>
      <t xml:space="preserve"> федеральные округа</t>
    </r>
  </si>
  <si>
    <t>Южный федеральный округ</t>
  </si>
  <si>
    <t>Магаданская область, Республика Саха (Якутия), Ханты-Мансийский, Ямало-Ненецкий, Таймырский (Долгано-Ненецкий), Эвенкийский, Чукотский, Корякский автономные округа</t>
  </si>
  <si>
    <t>Очистка полосы отвода, обочин, откосов и разделительных полос от посторонних предметов с вывозкой и утилизацией на полигонах &lt;**&gt;</t>
  </si>
  <si>
    <t>Планировка откосов насыпей и выемок, исправление повреждений с добавлением грунта и укрепление засевом трав</t>
  </si>
  <si>
    <t>8,5% от площади</t>
  </si>
  <si>
    <t>Подсев трав на обочинах и разделительной полосе, укрепленных засевом трав</t>
  </si>
  <si>
    <t>2% от площади</t>
  </si>
  <si>
    <t>Скашивание травы на обочинах, откосах, разделительной полосе, полосе отвода и в подмостовой зоне</t>
  </si>
  <si>
    <t>Вырубка деревьев и кустарника на откосах, в полосах отвода и подмостовой зоне с уборкой порубочных остатков</t>
  </si>
  <si>
    <t>0,05 га на 1 км дороги</t>
  </si>
  <si>
    <t xml:space="preserve">Ликвидация нежелательной растительности химическим способом </t>
  </si>
  <si>
    <t>По расчету</t>
  </si>
  <si>
    <t>Срезка и планировка неукрепленных обочин &lt;**&gt;</t>
  </si>
  <si>
    <t>Подсыпка и планировка неукрепленных обочин дренирующим грунтом толщиной слоя до 10 см</t>
  </si>
  <si>
    <t>5% от площади</t>
  </si>
  <si>
    <t>Планировка щебеночных и гравийных обочин &lt;**&gt;</t>
  </si>
  <si>
    <t>Устранение деформаций и повреждений на укрепленных обочинах &lt;**&gt;</t>
  </si>
  <si>
    <t>1,5% от площади</t>
  </si>
  <si>
    <t>Ликвидация съездов с дороги (въездов на дорогу) в неустановленных местах</t>
  </si>
  <si>
    <t>1 на 100 км дороги</t>
  </si>
  <si>
    <t>Окраска элементов обозначения полосы отвода</t>
  </si>
  <si>
    <t>Замена элементов обозначения полосы отвода</t>
  </si>
  <si>
    <t>5% от количества</t>
  </si>
  <si>
    <t>Ликвидация последствий оползней земляного полотна</t>
  </si>
  <si>
    <t>По факту</t>
  </si>
  <si>
    <t>Восстановление, прочистка и профилирование неукрепленных кюветов и водоотводных канав, в том числе нагорных</t>
  </si>
  <si>
    <t>Прочистка и профилирование укрепленных кюветов и водоотводных канав, в том числе нагорных</t>
  </si>
  <si>
    <t>20% от протяженности</t>
  </si>
  <si>
    <t>Устранение дефектов укрепления кюветов, водоотводных и нагорных канав</t>
  </si>
  <si>
    <t>8,5% от площади укрепления</t>
  </si>
  <si>
    <t>Очистка ливневой канализации, быстротоков, лотков и т.д.</t>
  </si>
  <si>
    <t>Устранение повреждений ливневой канализации, быстротоков, лотков и т.д.</t>
  </si>
  <si>
    <t>Очистка и устранение повреждений дренажных устройств</t>
  </si>
  <si>
    <t>8,5% от протяженности</t>
  </si>
  <si>
    <t>Устройство дренажных прорезей</t>
  </si>
  <si>
    <t>Прорезей на 100 км дороги</t>
  </si>
  <si>
    <t>Противопаводковые мероприятия</t>
  </si>
  <si>
    <t>Устранение деформаций и повреждений дорожного покрытия, в том числе на искусственных сооружениях &lt;**&gt;</t>
  </si>
  <si>
    <t>- асфальтобетонного</t>
  </si>
  <si>
    <t>До 2,5% от площади</t>
  </si>
  <si>
    <t>- цементобетонного</t>
  </si>
  <si>
    <t>До 1,5% от площади</t>
  </si>
  <si>
    <t>- чернощебеночного</t>
  </si>
  <si>
    <t>До 3,0% от площади</t>
  </si>
  <si>
    <t>- щебеночного и гравийного</t>
  </si>
  <si>
    <t>До 3,5% от площади</t>
  </si>
  <si>
    <t>Механизированная очистка дорожных покрытий от мусора, пыли и грязи на участках дорог с бордюрным камнем и участках, проходящих через населенные пункты &lt;**&gt;</t>
  </si>
  <si>
    <t>Механизированная очистка дорожных покрытий от пыли и грязи на участках дорог в районах проведения сельскохозяйственных работ &lt;**&gt;</t>
  </si>
  <si>
    <t>Восстановление сцепных свойств покрытия в местах выпотевания битума</t>
  </si>
  <si>
    <t>Заливка трещин на асфальтобетонных покрытиях</t>
  </si>
  <si>
    <t>150 пог. м трещин на 1000 кв. м покрытия</t>
  </si>
  <si>
    <t>Заливка трещин на цементобетонных покрытиях</t>
  </si>
  <si>
    <t>20 пог. м трещин на 1000 кв. м покрытия</t>
  </si>
  <si>
    <t>Восстановление деформационных швов покрытия &lt;**&gt;</t>
  </si>
  <si>
    <t>20% от длины швов</t>
  </si>
  <si>
    <t>Замена, подъемка и выравнивание отдельных цементобетонных плит</t>
  </si>
  <si>
    <t>5 кв. м на 1000 кв. м покрытия</t>
  </si>
  <si>
    <t>Ликвидация колей глубиной до 30 мм по полосам наката &lt;**&gt;</t>
  </si>
  <si>
    <t>пог. м на 1 км</t>
  </si>
  <si>
    <t>Восстановление ровности проезжей части гравийных и щебеночных покрытий &lt;**&gt;</t>
  </si>
  <si>
    <t>Восстановление поперечного профиля проезжей части гравийных и щебеночных покрытий без добавления нового материала</t>
  </si>
  <si>
    <t>15% от площади</t>
  </si>
  <si>
    <t>Восстановление поперечного профиля с использованием щебня, гравия, шлака или других подобных материалов с расходом до 100 куб. м на 1 километр</t>
  </si>
  <si>
    <t>Обеспыливание гравийных, щебеночных, грунтовых и грунтовых улучшенных дорог &lt;**&gt;</t>
  </si>
  <si>
    <t>Восстановление дорог на участках до 50 кв. м с пучинистыми грунтами</t>
  </si>
  <si>
    <t>0,5 кв. м на 1000 кв. м покрытия</t>
  </si>
  <si>
    <t>Очистка и мойка стоек и знаков &lt;**&gt;</t>
  </si>
  <si>
    <t>Очистка и мойка световозвращающих элементов &lt;**&gt;</t>
  </si>
  <si>
    <t>Замена дорожных знаков &lt;**&gt;</t>
  </si>
  <si>
    <t>Замена сигнальных столбиков &lt;**&gt;</t>
  </si>
  <si>
    <t>20% от имеющихся столбиков</t>
  </si>
  <si>
    <t>Замена стоек &lt;**&gt;</t>
  </si>
  <si>
    <t>8,5% от имеющихся стоек</t>
  </si>
  <si>
    <t>Нанесение вновь вертикальной и горизонтальной разметки, в том числе на элементах искусственных сооружений, с удалением при необходимости отслуживших линий</t>
  </si>
  <si>
    <t>Очистка и мойка ограждений, сигнальных столбиков &lt;**&gt;</t>
  </si>
  <si>
    <t>Натяжение тросовых ограждений</t>
  </si>
  <si>
    <t>Замена тросов тросовых ограждений</t>
  </si>
  <si>
    <t>Устранение отдельных повреждений железобетонных ограждений, бордюров</t>
  </si>
  <si>
    <t>4% от площади</t>
  </si>
  <si>
    <t>Замена светоотражающих элементов на ограждениях &lt;**&gt;</t>
  </si>
  <si>
    <t>Наклеивание светоотражающей пленки на световозвращающие элементы ограждений и сигнальные столбики &lt;**&gt;</t>
  </si>
  <si>
    <t>Уборка наносного грунта у барьерного ограждения &lt;**&gt;</t>
  </si>
  <si>
    <t>Замена поврежденных или не соответствующих ГОСТу секций барьерных ограждений &lt;**&gt;</t>
  </si>
  <si>
    <t>7% от протяженности</t>
  </si>
  <si>
    <t>Окраска автопавильонов, скамеек, осмотровых эстакад, неоцинкованных стоек дорожных знаков и ограждений, шумозащитных сооружений, элементов архитектурно-художественного оформления дорог, памятников, панно, стел</t>
  </si>
  <si>
    <t>Уборка и мойка подземных и надземных пешеходных переходов и автопавильонов &lt;**&gt;</t>
  </si>
  <si>
    <t>Устранение мелких повреждений подземных и надземных пешеходных переходов, автопавильонов, шумозащитных сооружений</t>
  </si>
  <si>
    <t>Уборка и мойка остановок общественного транспорта, площадок отдыха и стоянок автомобилей &lt;**&gt;</t>
  </si>
  <si>
    <t>Вывоз мусора для утилизации на полигоны, в том числе в контенерах</t>
  </si>
  <si>
    <t>Устранение повреждений покрытия на остановках общественного транспорта, площадках отдыха и стоянке автомобилей &lt;**&gt;</t>
  </si>
  <si>
    <t>Мойка шумозащитных сооружений &lt;**&gt;</t>
  </si>
  <si>
    <t>Уборка тротуаров &lt;**&gt;</t>
  </si>
  <si>
    <t xml:space="preserve">Устранение повреждений покрытия тротуаров </t>
  </si>
  <si>
    <t>Очистка и мойка элементов архитектурно-художественного оформления дорог, памятников, панно, стел &lt;**&gt;</t>
  </si>
  <si>
    <t>Устранение отдельных повреждений элементов архитектурно-художественного оформления дорог, памятников &lt;**&gt;</t>
  </si>
  <si>
    <t>Уборка туалетов</t>
  </si>
  <si>
    <t>Устранение мелких повреждений туалетов &lt;**&gt;</t>
  </si>
  <si>
    <t>Оборудование и содержание объездов разрушенных, подтопляемых, наледных и заносимых участков дорог</t>
  </si>
  <si>
    <t>Содержание линий электроосвещения дорог и дорожных сооружений, в том числе замена вышедших из строя светильников, ламп и других элементов электроосвещения, ревизия трансформаторов</t>
  </si>
  <si>
    <t>Плата за расход электроэнергии на освещения</t>
  </si>
  <si>
    <t>Содержание светофорных объектов</t>
  </si>
  <si>
    <t>Содержание элементов диспетчерского и автоматизированного управления движением, включая аренду каналов связи для их функционирования</t>
  </si>
  <si>
    <t>Компенсация затрат на эвакуацию поврежденных в результате ДТП автомобилей</t>
  </si>
  <si>
    <t>Распределение противогололедных материалов</t>
  </si>
  <si>
    <t>Количество дней образования зимней скользкости</t>
  </si>
  <si>
    <t>Содержание автоматических систем распределения противогололедных реагентов</t>
  </si>
  <si>
    <t>Заготовка; установка и уборка сигнальных вех</t>
  </si>
  <si>
    <t>Очистка от снега элементов обстановки пути, берм дорожных знаков</t>
  </si>
  <si>
    <t>Количество дней образования зимней скользкости х 0,25</t>
  </si>
  <si>
    <t>Уборка снега у ограждений</t>
  </si>
  <si>
    <t>Количество дней образования зимней скользкости х 0,40</t>
  </si>
  <si>
    <t>Закрытие отверстий труб перед зимой и открытие их весной</t>
  </si>
  <si>
    <t>% от имеющихся</t>
  </si>
  <si>
    <t>Очистка труб от снега и льда</t>
  </si>
  <si>
    <t>Установка, переустановка, уьорка и восстановление временных снегозадерживающих устройств (щитов, изгородей, сеток и др)</t>
  </si>
  <si>
    <t>Создание снежных валов и траншей для задерживания снега и их периодическое обновление</t>
  </si>
  <si>
    <t>Механизированная очистка покрытия и обочин от снега</t>
  </si>
  <si>
    <t>х 1,2</t>
  </si>
  <si>
    <t>х 0,8</t>
  </si>
  <si>
    <t>х 1,0</t>
  </si>
  <si>
    <t>Круглосуточное дежурство механизированных бригад для уборки снега и борьбы со скользкостью</t>
  </si>
  <si>
    <t>Зимний период минус количество дней образования зимней скользкости</t>
  </si>
  <si>
    <t>Очистка от снега и льда и обработка противогололедными материалами автобусных остановок, площадок отдыха, тротуаров и т.д.</t>
  </si>
  <si>
    <t>Содержание и устройство зимних автомобльных дорог (автозимников)</t>
  </si>
  <si>
    <t>Содержание и устройство ледовых переправ</t>
  </si>
  <si>
    <t>Содержание и устранение отдельных повреждений существующих баз противогололедных материалов</t>
  </si>
  <si>
    <t>Обслуживание и восстановление скважин для добычи природных рассолов</t>
  </si>
  <si>
    <t>Закупка, приготовление и хранение противогололедных материалов</t>
  </si>
  <si>
    <t>Ликвидация наледных образований</t>
  </si>
  <si>
    <t>Уборка лавинных отложений</t>
  </si>
  <si>
    <t>Вывоз снега из населенных пунктов и при необходимости с искусственных сооружений, площадок-стоянок, автобусных остановок и с участков дорог, вдоль которых расположены шумозащитные сооружения</t>
  </si>
  <si>
    <t>Уход за посадками, рубки ухода, обрезка веток для обеспечения видимости, уборка сухостоя, защита лесопосадок от пожаров</t>
  </si>
  <si>
    <t>Борьба с вредителями и болезнями растений в снегозащитных и декоративных лесополосах</t>
  </si>
  <si>
    <t>Подсадка деревьев и кустарников</t>
  </si>
  <si>
    <t>Художественно-ландшафтное оформление дорог (цветочные клумбы, живые изгороди и т.п.)</t>
  </si>
  <si>
    <t>Содержание очистных сооружений, снегоплавильных площадок и минерализированных полос</t>
  </si>
  <si>
    <t>Пазработка проектно-сметной документации и технической документации по содержанию дорог и дорожных сооружений и ее экспертиза</t>
  </si>
  <si>
    <t>При необходимости</t>
  </si>
  <si>
    <t>Охрана дорожных сооружений, в том числе содержание противопожарных систем в тоннелях</t>
  </si>
  <si>
    <t>Организация ограничения трансопрта на дорогах в весенне-осеннюю распутницу, установка и уход за временные дорожными знаками</t>
  </si>
  <si>
    <t>Паспортизация автомобильных дорог</t>
  </si>
  <si>
    <t>Диагностика, обслудование и оценка состояния дорог и дорожных сооружений</t>
  </si>
  <si>
    <t xml:space="preserve">Учет интенсивности дорожного движения </t>
  </si>
  <si>
    <t>Содержание и устранение отдельных повреждений пунктов автоматизированного учета</t>
  </si>
  <si>
    <t>Содержание центров управления производством</t>
  </si>
  <si>
    <t>Метеорологическое обеспечение, содержание метео- и видеосистем, используемых для прогнозирования условий движения, включая аренду элементов метеосистем и каналов связи для их функционирования</t>
  </si>
  <si>
    <t>Приобретение метеорологических данных у Гидрометцентра и других организаций</t>
  </si>
  <si>
    <t>Содержание элементов информационных устройств для пользователей дорог о состоянии проезда (информационные табло, средства массовой информации)</t>
  </si>
  <si>
    <t>Содержание снего- и водомерных постов, постов для оценки состояния дорожных конструкций, необходимых для мониторинга работы дороги и ее отдельных элементов и сооружений, включая аренду каналов связи для их функционирования</t>
  </si>
  <si>
    <t>Содержание сооружений и кабельных сетей технологической и сигнально-вызывной связи</t>
  </si>
  <si>
    <t>Содержание пунктов весового контроля, включенных в балансовую стоимость автомобильных дорог</t>
  </si>
  <si>
    <t>Содержание паромных переправ</t>
  </si>
  <si>
    <t>Противокамнепадные мероприятия, в том числе оборка склонов</t>
  </si>
  <si>
    <t>Расчистка дорог после камнепада</t>
  </si>
  <si>
    <t>Очистка противоселевых сооружений от наносов</t>
  </si>
  <si>
    <t>Ликвидация последствий селевых потоков</t>
  </si>
  <si>
    <t>&lt;*&gt; Кроме регионов, включенных в графу 5.</t>
  </si>
  <si>
    <t>&lt;**&gt; Коэффициенты циклов (периодичность) выполнения работ по содержанию автомобильных дорог определены с учетом обеспечения высокого уровня содержания участков дорог с фактической интенсивностью 2000 - 7000 автомобилей в сутки. При отличной интенсивности движения вводятся корректирующие коэффициенты:</t>
  </si>
  <si>
    <t xml:space="preserve">    менее 2000            - 0,75</t>
  </si>
  <si>
    <t xml:space="preserve">          2000 - 7000     - 1,00</t>
  </si>
  <si>
    <t xml:space="preserve">          7000 - 10000    - 1,10</t>
  </si>
  <si>
    <t xml:space="preserve">          10000 - 20000   - 1,25</t>
  </si>
  <si>
    <t xml:space="preserve">          20000 - 50000   - 1,50</t>
  </si>
  <si>
    <t xml:space="preserve">    более 50000           - 1,75.</t>
  </si>
  <si>
    <t>ТЕРс-1-4-1-1</t>
  </si>
  <si>
    <t>Очистка и мойка водой из шланга дорожных знаков и указателей
ОЗП=156,52*16,02  МЗ=8,24*6,22  ЭМ=2278,37*7,38  
Козп=16,02 Кмат=6,22 Кэм=7,38 (ИНД 03-18)
НР=97% (НР = 6646 руб.)
СП=48% (СП = 3289 руб.)</t>
  </si>
  <si>
    <t>100шт</t>
  </si>
  <si>
    <t>ТЕРс-1-5-19-1</t>
  </si>
  <si>
    <t>Очистка дорожных знаков от снега вручную
ОЗП=56,19*16,02  ЭМ=49,67*11,84  
Козп=16,02 Кэм=11,84 (ИНД 03-18)
НР=97% (НР = 1035 руб.)
СП=48% (СП = 512 руб.)</t>
  </si>
  <si>
    <t>Очистка светофоров  от снега</t>
  </si>
  <si>
    <t>Ремонт и обслуживание светофора</t>
  </si>
  <si>
    <t>Срок службы 10 лет</t>
  </si>
  <si>
    <t>руб./шт</t>
  </si>
  <si>
    <t>Очистка и мойка светофоров</t>
  </si>
  <si>
    <t>ЛОКАЛЬНАЯ СМЕТА №</t>
  </si>
  <si>
    <t>Прямые затраты</t>
  </si>
  <si>
    <t>Основная зарплата</t>
  </si>
  <si>
    <t>Эксплуатация машин</t>
  </si>
  <si>
    <t>в тч ЗП машинистов</t>
  </si>
  <si>
    <t>Накладные расходы</t>
  </si>
  <si>
    <t>Сметная прибыль</t>
  </si>
  <si>
    <t xml:space="preserve">Итого </t>
  </si>
  <si>
    <t>НДС</t>
  </si>
  <si>
    <t>18 %</t>
  </si>
  <si>
    <t>Всего по смете</t>
  </si>
  <si>
    <t>Итого: 3</t>
  </si>
  <si>
    <t>Материальные затраты</t>
  </si>
  <si>
    <t xml:space="preserve">  Материалы учтенные расценками</t>
  </si>
  <si>
    <t>Постановка болтов строительных с гайками и шайбами
ОЗП=211,34*16,02  ЭМ=3,11*12,03  
Козп=16,02 Кэм=12,03 (ИНД 03-18)
НР=84% (НР = 196 руб.)
СП=58% (СП = 135 руб.)</t>
  </si>
  <si>
    <t>Итого: 4</t>
  </si>
  <si>
    <t>Итого: 5</t>
  </si>
  <si>
    <t>6</t>
  </si>
  <si>
    <t>Итого: 6</t>
  </si>
  <si>
    <t>Итого: 7</t>
  </si>
  <si>
    <t>Итого: 8</t>
  </si>
  <si>
    <t>Постановка болтов строительных с гайками и шайбами (демонтаж (разборка) металлоконструкций)
ОЗП=147,94*16,02  ЭМ=2,18*12,03  
Козп=16,02 Кэм=12,03 (ИНД 03-18)
НР=84% (НР = 119 руб.)
СП=58% (СП = 82 руб.)</t>
  </si>
  <si>
    <t>Итого: 9</t>
  </si>
  <si>
    <t>Итого: 10</t>
  </si>
  <si>
    <t>Итого по смете:</t>
  </si>
  <si>
    <t>Составил:</t>
  </si>
  <si>
    <t>17</t>
  </si>
  <si>
    <t>Итого: 15</t>
  </si>
  <si>
    <t>45</t>
  </si>
  <si>
    <t>Итого: 27</t>
  </si>
  <si>
    <t>внерегламентные (ремонт и обслуживание светофора)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</si>
</sst>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_);_(* \(#,##0.00\);_(* &quot;-&quot;??_);_(@_)"/>
  </numFmts>
  <fonts count="45" x14ac:knownFonts="1">
    <font>
      <sz val="10"/>
      <name val="Arial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0" fillId="0" borderId="0" applyBorder="0" applyAlignment="0" applyProtection="0"/>
    <xf numFmtId="0" fontId="18" fillId="4" borderId="0" applyNumberFormat="0" applyBorder="0" applyAlignment="0" applyProtection="0"/>
    <xf numFmtId="0" fontId="25" fillId="0" borderId="0">
      <alignment horizontal="left" vertical="top"/>
    </xf>
    <xf numFmtId="0" fontId="27" fillId="0" borderId="0">
      <alignment horizontal="right" vertical="top"/>
    </xf>
    <xf numFmtId="0" fontId="29" fillId="0" borderId="0">
      <alignment horizontal="left" vertical="center"/>
    </xf>
    <xf numFmtId="0" fontId="31" fillId="0" borderId="0">
      <alignment horizontal="left" vertical="center"/>
    </xf>
    <xf numFmtId="0" fontId="31" fillId="0" borderId="14">
      <alignment horizontal="left" vertical="center"/>
    </xf>
    <xf numFmtId="0" fontId="24" fillId="0" borderId="0">
      <alignment horizontal="left" vertical="center"/>
    </xf>
    <xf numFmtId="0" fontId="34" fillId="0" borderId="0">
      <alignment horizontal="center"/>
    </xf>
    <xf numFmtId="0" fontId="36" fillId="0" borderId="0">
      <alignment horizontal="center" vertical="top"/>
    </xf>
    <xf numFmtId="0" fontId="36" fillId="0" borderId="0">
      <alignment horizontal="left" vertical="center"/>
    </xf>
    <xf numFmtId="0" fontId="36" fillId="0" borderId="0">
      <alignment horizontal="right" vertical="center"/>
    </xf>
    <xf numFmtId="0" fontId="36" fillId="0" borderId="0">
      <alignment horizontal="left" vertical="top"/>
    </xf>
    <xf numFmtId="0" fontId="36" fillId="0" borderId="0">
      <alignment horizontal="right" vertical="top"/>
    </xf>
    <xf numFmtId="0" fontId="25" fillId="0" borderId="10">
      <alignment horizontal="center" vertical="center"/>
    </xf>
    <xf numFmtId="0" fontId="29" fillId="0" borderId="14">
      <alignment horizontal="center" vertical="center"/>
    </xf>
    <xf numFmtId="0" fontId="25" fillId="0" borderId="10">
      <alignment horizontal="center" vertical="top"/>
    </xf>
    <xf numFmtId="0" fontId="25" fillId="0" borderId="10">
      <alignment horizontal="left" vertical="top"/>
    </xf>
    <xf numFmtId="0" fontId="25" fillId="0" borderId="10">
      <alignment horizontal="right" vertical="top"/>
    </xf>
    <xf numFmtId="0" fontId="29" fillId="0" borderId="22">
      <alignment horizontal="left" vertical="top"/>
    </xf>
    <xf numFmtId="0" fontId="38" fillId="0" borderId="22">
      <alignment horizontal="right" vertical="top"/>
    </xf>
    <xf numFmtId="0" fontId="38" fillId="0" borderId="22">
      <alignment horizontal="left" vertical="top"/>
    </xf>
    <xf numFmtId="0" fontId="38" fillId="0" borderId="0">
      <alignment horizontal="left" vertical="top"/>
    </xf>
    <xf numFmtId="0" fontId="38" fillId="0" borderId="0">
      <alignment horizontal="right" vertical="top"/>
    </xf>
    <xf numFmtId="0" fontId="31" fillId="0" borderId="10">
      <alignment horizontal="left" vertical="top"/>
    </xf>
    <xf numFmtId="0" fontId="31" fillId="0" borderId="10">
      <alignment horizontal="right" vertical="top"/>
    </xf>
    <xf numFmtId="0" fontId="29" fillId="0" borderId="0">
      <alignment horizontal="right" vertical="center"/>
    </xf>
    <xf numFmtId="43" fontId="39" fillId="0" borderId="0" applyFont="0" applyFill="0" applyBorder="0" applyAlignment="0" applyProtection="0"/>
  </cellStyleXfs>
  <cellXfs count="142">
    <xf numFmtId="0" fontId="0" fillId="0" borderId="0" xfId="0"/>
    <xf numFmtId="0" fontId="26" fillId="0" borderId="10" xfId="93" quotePrefix="1" applyFont="1" applyAlignment="1">
      <alignment horizontal="center" vertical="center" wrapText="1"/>
    </xf>
    <xf numFmtId="0" fontId="26" fillId="0" borderId="10" xfId="93" applyNumberFormat="1" applyFont="1" applyAlignment="1">
      <alignment horizontal="center" vertical="center" wrapText="1"/>
    </xf>
    <xf numFmtId="0" fontId="26" fillId="0" borderId="10" xfId="97" applyNumberFormat="1" applyFont="1" applyAlignment="1">
      <alignment horizontal="right" vertical="top" wrapText="1"/>
    </xf>
    <xf numFmtId="0" fontId="26" fillId="0" borderId="10" xfId="97" quotePrefix="1" applyFont="1" applyAlignment="1">
      <alignment horizontal="right" vertical="top" wrapText="1"/>
    </xf>
    <xf numFmtId="0" fontId="27" fillId="0" borderId="22" xfId="100" quotePrefix="1" applyFont="1" applyAlignment="1">
      <alignment horizontal="left" vertical="top" wrapText="1"/>
    </xf>
    <xf numFmtId="0" fontId="27" fillId="0" borderId="0" xfId="102" applyNumberFormat="1" applyFont="1" applyAlignment="1">
      <alignment horizontal="right" vertical="top" wrapText="1"/>
    </xf>
    <xf numFmtId="0" fontId="26" fillId="0" borderId="10" xfId="97" applyFont="1" applyAlignment="1">
      <alignment horizontal="right" vertical="top" wrapText="1"/>
    </xf>
    <xf numFmtId="0" fontId="23" fillId="0" borderId="0" xfId="0" applyFont="1"/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43" fontId="21" fillId="0" borderId="10" xfId="106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/>
    <xf numFmtId="0" fontId="35" fillId="0" borderId="10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1" fontId="21" fillId="0" borderId="10" xfId="106" applyNumberFormat="1" applyFont="1" applyFill="1" applyBorder="1" applyAlignment="1">
      <alignment horizontal="center" vertical="center" wrapText="1"/>
    </xf>
    <xf numFmtId="1" fontId="35" fillId="0" borderId="10" xfId="106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3" fillId="0" borderId="10" xfId="0" applyFont="1" applyBorder="1"/>
    <xf numFmtId="0" fontId="4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/>
    <xf numFmtId="0" fontId="21" fillId="24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/>
    </xf>
    <xf numFmtId="4" fontId="23" fillId="0" borderId="0" xfId="0" applyNumberFormat="1" applyFont="1"/>
    <xf numFmtId="0" fontId="23" fillId="24" borderId="22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 wrapText="1"/>
    </xf>
    <xf numFmtId="0" fontId="0" fillId="24" borderId="0" xfId="0" applyFill="1"/>
    <xf numFmtId="0" fontId="28" fillId="24" borderId="10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9" fontId="0" fillId="24" borderId="10" xfId="0" applyNumberFormat="1" applyFill="1" applyBorder="1" applyAlignment="1">
      <alignment horizontal="center" vertical="center" wrapText="1"/>
    </xf>
    <xf numFmtId="0" fontId="28" fillId="24" borderId="0" xfId="0" applyFont="1" applyFill="1"/>
    <xf numFmtId="0" fontId="43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justify" vertical="center" wrapText="1"/>
    </xf>
    <xf numFmtId="0" fontId="28" fillId="24" borderId="0" xfId="0" applyFont="1" applyFill="1" applyBorder="1" applyAlignment="1">
      <alignment wrapText="1"/>
    </xf>
    <xf numFmtId="2" fontId="0" fillId="24" borderId="10" xfId="0" applyNumberFormat="1" applyFill="1" applyBorder="1" applyAlignment="1">
      <alignment horizontal="center" vertical="center" wrapText="1"/>
    </xf>
    <xf numFmtId="0" fontId="32" fillId="0" borderId="0" xfId="84" quotePrefix="1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22" xfId="99" applyNumberFormat="1" applyFont="1" applyAlignment="1">
      <alignment horizontal="right" vertical="top" wrapText="1"/>
    </xf>
    <xf numFmtId="0" fontId="32" fillId="0" borderId="10" xfId="104" quotePrefix="1" applyFont="1" applyAlignment="1">
      <alignment horizontal="right" vertical="top" wrapText="1"/>
    </xf>
    <xf numFmtId="0" fontId="26" fillId="0" borderId="10" xfId="97" applyNumberFormat="1" applyFont="1" applyBorder="1" applyAlignment="1">
      <alignment horizontal="right" vertical="top" wrapText="1"/>
    </xf>
    <xf numFmtId="0" fontId="26" fillId="0" borderId="10" xfId="97" quotePrefix="1" applyFont="1" applyBorder="1" applyAlignment="1">
      <alignment horizontal="right" vertical="top" wrapText="1"/>
    </xf>
    <xf numFmtId="0" fontId="40" fillId="0" borderId="14" xfId="0" applyFont="1" applyBorder="1" applyAlignment="1">
      <alignment horizontal="center" vertical="center" wrapText="1"/>
    </xf>
    <xf numFmtId="0" fontId="27" fillId="0" borderId="0" xfId="101" quotePrefix="1" applyFont="1" applyBorder="1" applyAlignment="1">
      <alignment horizontal="center" vertical="top" wrapText="1"/>
    </xf>
    <xf numFmtId="0" fontId="27" fillId="0" borderId="0" xfId="101" quotePrefix="1" applyFont="1" applyAlignment="1">
      <alignment horizontal="left" vertical="top" wrapText="1"/>
    </xf>
    <xf numFmtId="0" fontId="27" fillId="0" borderId="0" xfId="101" applyFont="1" applyAlignment="1">
      <alignment horizontal="left" vertical="top" wrapText="1"/>
    </xf>
    <xf numFmtId="0" fontId="32" fillId="0" borderId="12" xfId="103" quotePrefix="1" applyFont="1" applyBorder="1" applyAlignment="1">
      <alignment horizontal="left" vertical="top" wrapText="1"/>
    </xf>
    <xf numFmtId="0" fontId="32" fillId="0" borderId="13" xfId="103" quotePrefix="1" applyFont="1" applyBorder="1" applyAlignment="1">
      <alignment horizontal="left" vertical="top" wrapText="1"/>
    </xf>
    <xf numFmtId="0" fontId="32" fillId="0" borderId="12" xfId="104" applyNumberFormat="1" applyFont="1" applyBorder="1" applyAlignment="1">
      <alignment horizontal="right" vertical="top" wrapText="1"/>
    </xf>
    <xf numFmtId="0" fontId="32" fillId="0" borderId="13" xfId="104" applyNumberFormat="1" applyFont="1" applyBorder="1" applyAlignment="1">
      <alignment horizontal="right" vertical="top" wrapText="1"/>
    </xf>
    <xf numFmtId="0" fontId="32" fillId="0" borderId="15" xfId="103" quotePrefix="1" applyFont="1" applyBorder="1" applyAlignment="1">
      <alignment horizontal="left" vertical="top" wrapText="1"/>
    </xf>
    <xf numFmtId="0" fontId="28" fillId="0" borderId="13" xfId="0" applyFont="1" applyBorder="1" applyAlignment="1">
      <alignment vertical="top" wrapText="1"/>
    </xf>
    <xf numFmtId="0" fontId="32" fillId="0" borderId="13" xfId="103" applyFont="1" applyBorder="1" applyAlignment="1">
      <alignment horizontal="left" vertical="top" wrapText="1"/>
    </xf>
    <xf numFmtId="0" fontId="32" fillId="0" borderId="15" xfId="103" applyFont="1" applyBorder="1" applyAlignment="1">
      <alignment horizontal="left" vertical="top" wrapText="1"/>
    </xf>
    <xf numFmtId="0" fontId="30" fillId="0" borderId="0" xfId="105" quotePrefix="1" applyFont="1" applyAlignment="1">
      <alignment horizontal="right" vertical="center" wrapText="1"/>
    </xf>
    <xf numFmtId="0" fontId="30" fillId="0" borderId="0" xfId="105" applyFont="1" applyAlignment="1">
      <alignment horizontal="right" vertical="center" wrapText="1"/>
    </xf>
    <xf numFmtId="0" fontId="32" fillId="0" borderId="14" xfId="85" quotePrefix="1" applyFont="1" applyAlignment="1">
      <alignment horizontal="left" vertical="center" wrapText="1"/>
    </xf>
    <xf numFmtId="0" fontId="32" fillId="0" borderId="14" xfId="85" applyFont="1" applyAlignment="1">
      <alignment horizontal="left" vertical="center" wrapText="1"/>
    </xf>
    <xf numFmtId="0" fontId="32" fillId="0" borderId="0" xfId="84" quotePrefix="1" applyFont="1" applyAlignment="1">
      <alignment horizontal="left" vertical="center" wrapText="1"/>
    </xf>
    <xf numFmtId="0" fontId="32" fillId="0" borderId="0" xfId="84" applyFont="1" applyAlignment="1">
      <alignment horizontal="left" vertical="center" wrapText="1"/>
    </xf>
    <xf numFmtId="0" fontId="26" fillId="0" borderId="11" xfId="95" quotePrefix="1" applyFont="1" applyBorder="1" applyAlignment="1">
      <alignment horizontal="center" vertical="top" wrapText="1"/>
    </xf>
    <xf numFmtId="0" fontId="26" fillId="0" borderId="21" xfId="95" applyFont="1" applyBorder="1" applyAlignment="1">
      <alignment horizontal="center" vertical="top" wrapText="1"/>
    </xf>
    <xf numFmtId="0" fontId="26" fillId="0" borderId="11" xfId="96" quotePrefix="1" applyFont="1" applyBorder="1" applyAlignment="1">
      <alignment horizontal="left" vertical="top" wrapText="1"/>
    </xf>
    <xf numFmtId="0" fontId="26" fillId="0" borderId="21" xfId="96" applyFont="1" applyBorder="1" applyAlignment="1">
      <alignment horizontal="left" vertical="top" wrapText="1"/>
    </xf>
    <xf numFmtId="0" fontId="26" fillId="0" borderId="11" xfId="97" applyNumberFormat="1" applyFont="1" applyBorder="1" applyAlignment="1">
      <alignment horizontal="right" vertical="top" wrapText="1"/>
    </xf>
    <xf numFmtId="0" fontId="28" fillId="0" borderId="21" xfId="0" applyFont="1" applyBorder="1" applyAlignment="1">
      <alignment vertical="top" wrapText="1"/>
    </xf>
    <xf numFmtId="0" fontId="30" fillId="0" borderId="22" xfId="98" quotePrefix="1" applyFont="1" applyAlignment="1">
      <alignment horizontal="left" vertical="top" wrapText="1"/>
    </xf>
    <xf numFmtId="0" fontId="30" fillId="0" borderId="22" xfId="98" applyFont="1" applyAlignment="1">
      <alignment horizontal="left" vertical="top" wrapText="1"/>
    </xf>
    <xf numFmtId="0" fontId="27" fillId="0" borderId="22" xfId="99" applyNumberFormat="1" applyFont="1" applyAlignment="1">
      <alignment horizontal="right" vertical="top" wrapText="1"/>
    </xf>
    <xf numFmtId="0" fontId="28" fillId="0" borderId="22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4" fontId="27" fillId="0" borderId="22" xfId="99" applyNumberFormat="1" applyFont="1" applyAlignment="1">
      <alignment horizontal="right" vertical="top" wrapText="1"/>
    </xf>
    <xf numFmtId="4" fontId="28" fillId="0" borderId="22" xfId="0" applyNumberFormat="1" applyFont="1" applyBorder="1" applyAlignment="1">
      <alignment wrapText="1"/>
    </xf>
    <xf numFmtId="0" fontId="30" fillId="0" borderId="15" xfId="94" quotePrefix="1" applyFont="1" applyBorder="1" applyAlignment="1">
      <alignment horizontal="center" vertical="center" wrapText="1"/>
    </xf>
    <xf numFmtId="0" fontId="30" fillId="0" borderId="15" xfId="94" applyFont="1" applyBorder="1" applyAlignment="1">
      <alignment horizontal="center" vertical="center" wrapText="1"/>
    </xf>
    <xf numFmtId="0" fontId="28" fillId="0" borderId="21" xfId="0" applyFont="1" applyBorder="1" applyAlignment="1">
      <alignment wrapText="1"/>
    </xf>
    <xf numFmtId="0" fontId="28" fillId="0" borderId="22" xfId="0" applyFont="1" applyBorder="1" applyAlignment="1">
      <alignment vertical="top" wrapText="1"/>
    </xf>
    <xf numFmtId="0" fontId="30" fillId="0" borderId="14" xfId="94" quotePrefix="1" applyFont="1" applyAlignment="1">
      <alignment horizontal="center" vertical="center" wrapText="1"/>
    </xf>
    <xf numFmtId="0" fontId="30" fillId="0" borderId="14" xfId="94" applyFont="1" applyAlignment="1">
      <alignment horizontal="center" vertical="center" wrapText="1"/>
    </xf>
    <xf numFmtId="0" fontId="26" fillId="0" borderId="10" xfId="95" quotePrefix="1" applyFont="1" applyBorder="1" applyAlignment="1">
      <alignment horizontal="center" vertical="top" wrapText="1"/>
    </xf>
    <xf numFmtId="0" fontId="26" fillId="0" borderId="10" xfId="95" applyFont="1" applyBorder="1" applyAlignment="1">
      <alignment horizontal="center" vertical="top" wrapText="1"/>
    </xf>
    <xf numFmtId="0" fontId="26" fillId="0" borderId="10" xfId="96" quotePrefix="1" applyFont="1" applyBorder="1" applyAlignment="1">
      <alignment horizontal="left" vertical="top" wrapText="1"/>
    </xf>
    <xf numFmtId="0" fontId="26" fillId="0" borderId="10" xfId="96" applyFont="1" applyBorder="1" applyAlignment="1">
      <alignment horizontal="left" vertical="top" wrapText="1"/>
    </xf>
    <xf numFmtId="0" fontId="26" fillId="0" borderId="10" xfId="97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27" fillId="0" borderId="0" xfId="101" quotePrefix="1" applyFont="1" applyBorder="1" applyAlignment="1">
      <alignment horizontal="left" vertical="top" wrapText="1"/>
    </xf>
    <xf numFmtId="0" fontId="26" fillId="0" borderId="12" xfId="93" quotePrefix="1" applyFont="1" applyBorder="1" applyAlignment="1">
      <alignment horizontal="center" vertical="center" wrapText="1"/>
    </xf>
    <xf numFmtId="0" fontId="26" fillId="0" borderId="15" xfId="93" applyFont="1" applyBorder="1" applyAlignment="1">
      <alignment horizontal="center" vertical="center" wrapText="1"/>
    </xf>
    <xf numFmtId="0" fontId="26" fillId="0" borderId="13" xfId="93" applyFont="1" applyBorder="1" applyAlignment="1">
      <alignment horizontal="center" vertical="center" wrapText="1"/>
    </xf>
    <xf numFmtId="0" fontId="26" fillId="0" borderId="16" xfId="93" quotePrefix="1" applyFont="1" applyBorder="1" applyAlignment="1">
      <alignment horizontal="center" vertical="center" wrapText="1"/>
    </xf>
    <xf numFmtId="0" fontId="26" fillId="0" borderId="17" xfId="93" applyFont="1" applyBorder="1" applyAlignment="1">
      <alignment horizontal="center" vertical="center" wrapText="1"/>
    </xf>
    <xf numFmtId="0" fontId="26" fillId="0" borderId="19" xfId="93" applyFont="1" applyBorder="1" applyAlignment="1">
      <alignment horizontal="center" vertical="center" wrapText="1"/>
    </xf>
    <xf numFmtId="0" fontId="26" fillId="0" borderId="20" xfId="93" applyFont="1" applyBorder="1" applyAlignment="1">
      <alignment horizontal="center" vertical="center" wrapText="1"/>
    </xf>
    <xf numFmtId="0" fontId="26" fillId="0" borderId="11" xfId="93" quotePrefix="1" applyFont="1" applyBorder="1" applyAlignment="1">
      <alignment horizontal="center" vertical="center" wrapText="1"/>
    </xf>
    <xf numFmtId="0" fontId="26" fillId="0" borderId="21" xfId="93" applyFont="1" applyBorder="1" applyAlignment="1">
      <alignment horizontal="center" vertical="center" wrapText="1"/>
    </xf>
    <xf numFmtId="0" fontId="33" fillId="0" borderId="0" xfId="86" quotePrefix="1" applyFont="1" applyAlignment="1">
      <alignment horizontal="left" vertical="center" wrapText="1"/>
    </xf>
    <xf numFmtId="0" fontId="33" fillId="0" borderId="0" xfId="86" applyFont="1" applyAlignment="1">
      <alignment horizontal="left" vertical="center" wrapText="1"/>
    </xf>
    <xf numFmtId="0" fontId="35" fillId="0" borderId="0" xfId="87" quotePrefix="1" applyFont="1" applyAlignment="1">
      <alignment horizontal="center" wrapText="1"/>
    </xf>
    <xf numFmtId="0" fontId="35" fillId="0" borderId="0" xfId="87" applyFont="1" applyAlignment="1">
      <alignment horizontal="center" wrapText="1"/>
    </xf>
    <xf numFmtId="0" fontId="37" fillId="0" borderId="0" xfId="88" quotePrefix="1" applyFont="1" applyAlignment="1">
      <alignment horizontal="center" vertical="top" wrapText="1"/>
    </xf>
    <xf numFmtId="0" fontId="37" fillId="0" borderId="0" xfId="88" applyFont="1" applyAlignment="1">
      <alignment horizontal="center" vertical="top" wrapText="1"/>
    </xf>
    <xf numFmtId="0" fontId="37" fillId="0" borderId="14" xfId="89" quotePrefix="1" applyFont="1" applyBorder="1" applyAlignment="1">
      <alignment horizontal="left" vertical="center" wrapText="1"/>
    </xf>
    <xf numFmtId="0" fontId="37" fillId="0" borderId="14" xfId="89" applyFont="1" applyBorder="1" applyAlignment="1">
      <alignment horizontal="left" vertical="center" wrapText="1"/>
    </xf>
    <xf numFmtId="0" fontId="26" fillId="0" borderId="18" xfId="93" applyFont="1" applyBorder="1" applyAlignment="1">
      <alignment horizontal="center" vertical="center" wrapText="1"/>
    </xf>
    <xf numFmtId="0" fontId="26" fillId="0" borderId="0" xfId="81" quotePrefix="1" applyFont="1" applyAlignment="1">
      <alignment horizontal="left" vertical="top" wrapText="1"/>
    </xf>
    <xf numFmtId="0" fontId="26" fillId="0" borderId="0" xfId="81" applyFont="1" applyAlignment="1">
      <alignment horizontal="left" vertical="top" wrapText="1"/>
    </xf>
    <xf numFmtId="0" fontId="27" fillId="0" borderId="0" xfId="82" quotePrefix="1" applyFont="1" applyAlignment="1">
      <alignment horizontal="right" vertical="top" wrapText="1"/>
    </xf>
    <xf numFmtId="0" fontId="27" fillId="0" borderId="0" xfId="82" applyFont="1" applyAlignment="1">
      <alignment horizontal="right" vertical="top" wrapText="1"/>
    </xf>
    <xf numFmtId="0" fontId="30" fillId="0" borderId="0" xfId="83" quotePrefix="1" applyFont="1" applyAlignment="1">
      <alignment horizontal="left" vertical="center" wrapText="1"/>
    </xf>
    <xf numFmtId="0" fontId="30" fillId="0" borderId="0" xfId="83" applyFont="1" applyAlignment="1">
      <alignment horizontal="left" vertical="center" wrapText="1"/>
    </xf>
    <xf numFmtId="0" fontId="35" fillId="24" borderId="14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justify" vertical="center" wrapText="1"/>
    </xf>
    <xf numFmtId="0" fontId="28" fillId="24" borderId="10" xfId="0" applyFont="1" applyFill="1" applyBorder="1" applyAlignment="1">
      <alignment vertical="center" wrapText="1"/>
    </xf>
    <xf numFmtId="9" fontId="28" fillId="24" borderId="12" xfId="0" applyNumberFormat="1" applyFont="1" applyFill="1" applyBorder="1" applyAlignment="1">
      <alignment horizontal="center" vertical="center" wrapText="1"/>
    </xf>
    <xf numFmtId="9" fontId="28" fillId="24" borderId="10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center" wrapText="1"/>
    </xf>
    <xf numFmtId="0" fontId="42" fillId="24" borderId="0" xfId="0" applyFont="1" applyFill="1" applyAlignment="1">
      <alignment horizontal="center"/>
    </xf>
    <xf numFmtId="0" fontId="43" fillId="24" borderId="10" xfId="0" applyFont="1" applyFill="1" applyBorder="1" applyAlignment="1">
      <alignment horizontal="center" vertical="center" wrapText="1"/>
    </xf>
  </cellXfs>
  <cellStyles count="107">
    <cellStyle name="20% - Акцент1" xfId="1"/>
    <cellStyle name="20% — акцент1" xfId="2"/>
    <cellStyle name="20% - Акцент1_Расчет УНО МО (1)" xfId="3"/>
    <cellStyle name="20% - Акцент2" xfId="4"/>
    <cellStyle name="20% — акцент2" xfId="5"/>
    <cellStyle name="20% - Акцент2_Расчет УНО МО (1)" xfId="6"/>
    <cellStyle name="20% - Акцент3" xfId="7"/>
    <cellStyle name="20% — акцент3" xfId="8"/>
    <cellStyle name="20% - Акцент3_Расчет УНО МО (1)" xfId="9"/>
    <cellStyle name="20% - Акцент4" xfId="10"/>
    <cellStyle name="20% — акцент4" xfId="11"/>
    <cellStyle name="20% - Акцент4_Расчет УНО МО (1)" xfId="12"/>
    <cellStyle name="20% - Акцент5" xfId="13"/>
    <cellStyle name="20% — акцент5" xfId="14"/>
    <cellStyle name="20% - Акцент5_Расчет УНО МО (1)" xfId="15"/>
    <cellStyle name="20% - Акцент6" xfId="16"/>
    <cellStyle name="20% — акцент6" xfId="17"/>
    <cellStyle name="20% - Акцент6_Расчет УНО МО (1)" xfId="18"/>
    <cellStyle name="40% - Акцент1" xfId="19"/>
    <cellStyle name="40% — акцент1" xfId="20"/>
    <cellStyle name="40% - Акцент1_Расчет УНО МО (1)" xfId="21"/>
    <cellStyle name="40% - Акцент2" xfId="22"/>
    <cellStyle name="40% — акцент2" xfId="23"/>
    <cellStyle name="40% - Акцент2_Расчет УНО МО (1)" xfId="24"/>
    <cellStyle name="40% - Акцент3" xfId="25"/>
    <cellStyle name="40% — акцент3" xfId="26"/>
    <cellStyle name="40% - Акцент3_Расчет УНО МО (1)" xfId="27"/>
    <cellStyle name="40% - Акцент4" xfId="28"/>
    <cellStyle name="40% — акцент4" xfId="29"/>
    <cellStyle name="40% - Акцент4_Расчет УНО МО (1)" xfId="30"/>
    <cellStyle name="40% - Акцент5" xfId="31"/>
    <cellStyle name="40% — акцент5" xfId="32"/>
    <cellStyle name="40% - Акцент5_Расчет УНО МО (1)" xfId="33"/>
    <cellStyle name="40% - Акцент6" xfId="34"/>
    <cellStyle name="40% — акцент6" xfId="35"/>
    <cellStyle name="40% - Акцент6_Расчет УНО МО (1)" xfId="36"/>
    <cellStyle name="60% - Акцент1" xfId="37"/>
    <cellStyle name="60% — акцент1" xfId="38"/>
    <cellStyle name="60% - Акцент1_Расчет УНО МО (1)" xfId="39"/>
    <cellStyle name="60% - Акцент2" xfId="40"/>
    <cellStyle name="60% — акцент2" xfId="41"/>
    <cellStyle name="60% - Акцент2_Расчет УНО МО (1)" xfId="42"/>
    <cellStyle name="60% - Акцент3" xfId="43"/>
    <cellStyle name="60% — акцент3" xfId="44"/>
    <cellStyle name="60% - Акцент3_Расчет УНО МО (1)" xfId="45"/>
    <cellStyle name="60% - Акцент4" xfId="46"/>
    <cellStyle name="60% — акцент4" xfId="47"/>
    <cellStyle name="60% - Акцент4_Расчет УНО МО (1)" xfId="48"/>
    <cellStyle name="60% - Акцент5" xfId="49"/>
    <cellStyle name="60% — акцент5" xfId="50"/>
    <cellStyle name="60% - Акцент5_Расчет УНО МО (1)" xfId="51"/>
    <cellStyle name="60% - Акцент6" xfId="52"/>
    <cellStyle name="60% — акцент6" xfId="53"/>
    <cellStyle name="60% - Акцент6_Расчет УНО МО (1)" xfId="54"/>
    <cellStyle name="S0" xfId="81"/>
    <cellStyle name="S1" xfId="82"/>
    <cellStyle name="S10" xfId="89"/>
    <cellStyle name="S11" xfId="90"/>
    <cellStyle name="S12" xfId="91"/>
    <cellStyle name="S13" xfId="92"/>
    <cellStyle name="S14" xfId="93"/>
    <cellStyle name="S15" xfId="94"/>
    <cellStyle name="S16" xfId="95"/>
    <cellStyle name="S17" xfId="96"/>
    <cellStyle name="S18" xfId="97"/>
    <cellStyle name="S19" xfId="98"/>
    <cellStyle name="S2" xfId="83"/>
    <cellStyle name="S20" xfId="99"/>
    <cellStyle name="S21" xfId="100"/>
    <cellStyle name="S22" xfId="101"/>
    <cellStyle name="S23" xfId="102"/>
    <cellStyle name="S24" xfId="103"/>
    <cellStyle name="S25" xfId="104"/>
    <cellStyle name="S26" xfId="105"/>
    <cellStyle name="S3" xfId="84"/>
    <cellStyle name="S4" xfId="85"/>
    <cellStyle name="S5" xfId="86"/>
    <cellStyle name="S8" xfId="87"/>
    <cellStyle name="S9" xfId="88"/>
    <cellStyle name="Акцент1" xfId="55" builtinId="29" customBuiltin="1"/>
    <cellStyle name="Акцент2" xfId="56" builtinId="33" customBuiltin="1"/>
    <cellStyle name="Акцент3" xfId="57" builtinId="37" customBuiltin="1"/>
    <cellStyle name="Акцент4" xfId="58" builtinId="41" customBuiltin="1"/>
    <cellStyle name="Акцент5" xfId="59" builtinId="45" customBuiltin="1"/>
    <cellStyle name="Акцент6" xfId="60" builtinId="49" customBuiltin="1"/>
    <cellStyle name="Ввод " xfId="61" builtinId="20" customBuiltin="1"/>
    <cellStyle name="Вывод" xfId="62" builtinId="21" customBuiltin="1"/>
    <cellStyle name="Вычисление" xfId="63" builtinId="22" customBuiltin="1"/>
    <cellStyle name="Заголовок 1" xfId="64" builtinId="16" customBuiltin="1"/>
    <cellStyle name="Заголовок 2" xfId="65" builtinId="17" customBuiltin="1"/>
    <cellStyle name="Заголовок 3" xfId="66" builtinId="18" customBuiltin="1"/>
    <cellStyle name="Заголовок 4" xfId="67" builtinId="19" customBuiltin="1"/>
    <cellStyle name="Итог" xfId="68" builtinId="25" customBuiltin="1"/>
    <cellStyle name="Контрольная ячейка" xfId="69" builtinId="23" customBuiltin="1"/>
    <cellStyle name="Название" xfId="70" builtinId="15" customBuiltin="1"/>
    <cellStyle name="Нейтральный" xfId="71" builtinId="28" customBuiltin="1"/>
    <cellStyle name="Обычный" xfId="0" builtinId="0"/>
    <cellStyle name="Обычный 14" xfId="72"/>
    <cellStyle name="Обычный 2" xfId="73"/>
    <cellStyle name="Плохой" xfId="74" builtinId="27" customBuiltin="1"/>
    <cellStyle name="Пояснение" xfId="75" builtinId="53" customBuiltin="1"/>
    <cellStyle name="Примечание" xfId="76" builtinId="10" customBuiltin="1"/>
    <cellStyle name="Связанная ячейка" xfId="77" builtinId="24" customBuiltin="1"/>
    <cellStyle name="Текст предупреждения" xfId="78" builtinId="11" customBuiltin="1"/>
    <cellStyle name="Финансовый" xfId="106" builtinId="3"/>
    <cellStyle name="Финансовый 2" xfId="79"/>
    <cellStyle name="Хороший" xfId="8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8;&#1086;&#1075;&#1080;/&#1047;&#1077;&#1083;&#1077;&#1085;&#1086;&#1073;&#1086;&#1088;&#1089;&#1082;&#1080;&#1081;/&#1048;&#1089;&#1093;&#1086;&#1076;&#1085;%20&#1086;&#1090;%20&#1052;&#1050;&#1059;/&#1055;&#1077;&#1088;&#1077;&#1095;&#1077;&#1085;&#1100;%20&#1076;&#1086;&#1088;&#1086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8;&#1086;&#1075;&#1080;/&#1047;&#1077;&#1083;&#1077;&#1085;&#1086;&#1073;&#1086;&#1088;&#1089;&#1082;&#1080;&#1081;/&#1057;&#1053;&#1054;/&#1057;&#1053;&#1054;%20&#1047;&#1077;&#1083;&#1077;&#1085;&#1086;&#1073;&#1086;&#1088;&#1089;&#1082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8;&#1086;&#1075;&#1080;/&#1047;&#1077;&#1083;&#1077;&#1085;&#1086;&#1073;&#1086;&#1088;&#1089;&#1082;&#1080;&#1081;/&#1057;&#1086;&#1076;&#1077;&#1088;&#1078;&#1072;&#1085;&#1080;&#1077;/&#1057;&#1086;&#1076;&#1077;&#1088;&#1078;&#1072;&#1085;&#1080;&#1077;%20&#1047;&#1077;&#1083;&#1077;&#1085;&#1086;&#1073;&#1086;&#1088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ласс"/>
      <sheetName val="Трубы"/>
      <sheetName val="Канавы"/>
      <sheetName val="Подъездные пути"/>
      <sheetName val="Категории"/>
      <sheetName val="ИДН"/>
      <sheetName val="Разметка НС"/>
      <sheetName val="СНО"/>
    </sheetNames>
    <sheetDataSet>
      <sheetData sheetId="0">
        <row r="11">
          <cell r="C11">
            <v>7.2599715383899248</v>
          </cell>
          <cell r="U11">
            <v>2</v>
          </cell>
        </row>
        <row r="14">
          <cell r="U14">
            <v>2</v>
          </cell>
        </row>
      </sheetData>
      <sheetData sheetId="1">
        <row r="8">
          <cell r="G8">
            <v>5287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C5">
            <v>3759.45</v>
          </cell>
        </row>
      </sheetData>
      <sheetData sheetId="8">
        <row r="5">
          <cell r="C5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Расценки СНО"/>
      <sheetName val="Цикличность"/>
      <sheetName val="157 приказ"/>
    </sheetNames>
    <sheetDataSet>
      <sheetData sheetId="0">
        <row r="46">
          <cell r="D46">
            <v>485965.54232792661</v>
          </cell>
        </row>
      </sheetData>
      <sheetData sheetId="1" refreshError="1"/>
      <sheetData sheetId="2">
        <row r="7">
          <cell r="G7">
            <v>7.0000000000000007E-2</v>
          </cell>
        </row>
      </sheetData>
      <sheetData sheetId="3">
        <row r="48">
          <cell r="C48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дералы"/>
      <sheetName val="Нормативы затрат"/>
      <sheetName val="Лето"/>
      <sheetName val="Зима"/>
      <sheetName val="Внереглам"/>
      <sheetName val="Разметка"/>
      <sheetName val="Диагност"/>
      <sheetName val="Стеллы"/>
      <sheetName val="Расценки"/>
      <sheetName val="Цикл"/>
      <sheetName val="157 приказ"/>
      <sheetName val="Показатели "/>
      <sheetName val="Дни зима ле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BFED5FEB97E8AB9D93610294F239C2CE8A0ED2E081D0ADEE0B772CNEF0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sqref="A1:F1"/>
    </sheetView>
  </sheetViews>
  <sheetFormatPr defaultRowHeight="15.6" x14ac:dyDescent="0.3"/>
  <cols>
    <col min="1" max="1" width="6.5546875" style="8" customWidth="1"/>
    <col min="2" max="2" width="49.5546875" style="8" customWidth="1"/>
    <col min="3" max="3" width="13.109375" style="8" customWidth="1"/>
    <col min="4" max="4" width="20.44140625" style="8" customWidth="1"/>
    <col min="5" max="5" width="17.21875" style="8" customWidth="1"/>
    <col min="6" max="6" width="19.88671875" style="8" customWidth="1"/>
    <col min="7" max="16384" width="8.88671875" style="8"/>
  </cols>
  <sheetData>
    <row r="1" spans="1:7" ht="40.200000000000003" customHeight="1" x14ac:dyDescent="0.3">
      <c r="A1" s="59" t="s">
        <v>52</v>
      </c>
      <c r="B1" s="59"/>
      <c r="C1" s="59"/>
      <c r="D1" s="59"/>
      <c r="E1" s="59"/>
      <c r="F1" s="59"/>
    </row>
    <row r="2" spans="1:7" s="13" customFormat="1" ht="31.2" x14ac:dyDescent="0.3">
      <c r="A2" s="9" t="s">
        <v>1</v>
      </c>
      <c r="B2" s="10" t="s">
        <v>2</v>
      </c>
      <c r="C2" s="11" t="s">
        <v>3</v>
      </c>
      <c r="D2" s="12" t="s">
        <v>44</v>
      </c>
      <c r="E2" s="12" t="s">
        <v>45</v>
      </c>
      <c r="F2" s="12" t="s">
        <v>46</v>
      </c>
    </row>
    <row r="3" spans="1:7" s="20" customFormat="1" x14ac:dyDescent="0.3">
      <c r="A3" s="14">
        <v>1</v>
      </c>
      <c r="B3" s="15">
        <v>2</v>
      </c>
      <c r="C3" s="16">
        <v>3</v>
      </c>
      <c r="D3" s="17">
        <v>4</v>
      </c>
      <c r="E3" s="18">
        <v>5</v>
      </c>
      <c r="F3" s="18">
        <v>6</v>
      </c>
      <c r="G3" s="19"/>
    </row>
    <row r="4" spans="1:7" ht="15.6" customHeight="1" x14ac:dyDescent="0.3">
      <c r="A4" s="21">
        <v>1</v>
      </c>
      <c r="B4" s="22" t="s">
        <v>237</v>
      </c>
      <c r="C4" s="23" t="s">
        <v>49</v>
      </c>
      <c r="D4" s="24">
        <f>[1]Свод!$U$11/100*Цикличность!C6</f>
        <v>0.53</v>
      </c>
      <c r="E4" s="24">
        <v>0</v>
      </c>
      <c r="F4" s="24">
        <f>[1]Свод!$U$14/100*Цикличность!C6</f>
        <v>0.53</v>
      </c>
    </row>
    <row r="5" spans="1:7" ht="15.6" customHeight="1" x14ac:dyDescent="0.3">
      <c r="A5" s="21"/>
      <c r="B5" s="25" t="s">
        <v>47</v>
      </c>
      <c r="C5" s="23" t="s">
        <v>50</v>
      </c>
      <c r="D5" s="26">
        <f>$G5</f>
        <v>3581</v>
      </c>
      <c r="E5" s="26">
        <f t="shared" ref="E5:F5" si="0">$G5</f>
        <v>3581</v>
      </c>
      <c r="F5" s="26">
        <f t="shared" si="0"/>
        <v>3581</v>
      </c>
      <c r="G5" s="8">
        <f>'Расценки Т7'!F28</f>
        <v>3581</v>
      </c>
    </row>
    <row r="6" spans="1:7" s="13" customFormat="1" x14ac:dyDescent="0.3">
      <c r="A6" s="27"/>
      <c r="B6" s="28" t="s">
        <v>48</v>
      </c>
      <c r="C6" s="29"/>
      <c r="D6" s="30">
        <f>D4*D5</f>
        <v>1897.93</v>
      </c>
      <c r="E6" s="30">
        <f t="shared" ref="E6:F6" si="1">E4*E5</f>
        <v>0</v>
      </c>
      <c r="F6" s="30">
        <f t="shared" si="1"/>
        <v>1897.93</v>
      </c>
    </row>
    <row r="7" spans="1:7" ht="15.6" customHeight="1" x14ac:dyDescent="0.3">
      <c r="A7" s="21">
        <v>2</v>
      </c>
      <c r="B7" s="29" t="s">
        <v>241</v>
      </c>
      <c r="C7" s="23" t="s">
        <v>49</v>
      </c>
      <c r="D7" s="26">
        <f>0.02*Цикличность!C7</f>
        <v>0.14000000000000001</v>
      </c>
      <c r="E7" s="26">
        <f>E4*[2]Цикличность!G7</f>
        <v>0</v>
      </c>
      <c r="F7" s="26">
        <f>0.02*Цикличность!E7</f>
        <v>0.105</v>
      </c>
    </row>
    <row r="8" spans="1:7" ht="15.6" customHeight="1" x14ac:dyDescent="0.3">
      <c r="A8" s="21"/>
      <c r="B8" s="25" t="s">
        <v>47</v>
      </c>
      <c r="C8" s="23" t="s">
        <v>50</v>
      </c>
      <c r="D8" s="26">
        <f>$G8</f>
        <v>34583</v>
      </c>
      <c r="E8" s="26">
        <f t="shared" ref="E8:F8" si="2">$G8</f>
        <v>34583</v>
      </c>
      <c r="F8" s="26">
        <f t="shared" si="2"/>
        <v>34583</v>
      </c>
      <c r="G8" s="8">
        <f>'Расценки Т7'!F47</f>
        <v>34583</v>
      </c>
    </row>
    <row r="9" spans="1:7" s="13" customFormat="1" ht="15.6" customHeight="1" x14ac:dyDescent="0.3">
      <c r="A9" s="27"/>
      <c r="B9" s="28" t="s">
        <v>48</v>
      </c>
      <c r="C9" s="29"/>
      <c r="D9" s="30">
        <f>D7*D8</f>
        <v>4841.6200000000008</v>
      </c>
      <c r="E9" s="30">
        <f t="shared" ref="E9:F9" si="3">E7*E8</f>
        <v>0</v>
      </c>
      <c r="F9" s="30">
        <f t="shared" si="3"/>
        <v>3631.2149999999997</v>
      </c>
    </row>
    <row r="10" spans="1:7" ht="15.6" customHeight="1" x14ac:dyDescent="0.3">
      <c r="A10" s="21">
        <v>3</v>
      </c>
      <c r="B10" s="29" t="s">
        <v>238</v>
      </c>
      <c r="C10" s="23" t="s">
        <v>0</v>
      </c>
      <c r="D10" s="26">
        <f>[1]Свод!$U$11*Цикличность!F8</f>
        <v>0.2</v>
      </c>
      <c r="E10" s="26">
        <f>E4/100</f>
        <v>0</v>
      </c>
      <c r="F10" s="26">
        <f>[1]Свод!$U$11*Цикличность!F8</f>
        <v>0.2</v>
      </c>
    </row>
    <row r="11" spans="1:7" ht="15.6" customHeight="1" x14ac:dyDescent="0.3">
      <c r="A11" s="21"/>
      <c r="B11" s="25" t="s">
        <v>47</v>
      </c>
      <c r="C11" s="23" t="s">
        <v>240</v>
      </c>
      <c r="D11" s="26">
        <f>$G11</f>
        <v>22767</v>
      </c>
      <c r="E11" s="26">
        <f t="shared" ref="E11:F11" si="4">$G11</f>
        <v>22767</v>
      </c>
      <c r="F11" s="26">
        <f t="shared" si="4"/>
        <v>22767</v>
      </c>
      <c r="G11" s="8">
        <f>'Расценки Т7'!F66+'Расценки Т7'!F80+'Расценки Т7'!F95+'Расценки Т7'!F126+'Расценки Т7'!F142+'Расценки Т7'!F156+'Расценки Т7'!F170</f>
        <v>22767</v>
      </c>
    </row>
    <row r="12" spans="1:7" s="13" customFormat="1" ht="15.6" customHeight="1" x14ac:dyDescent="0.3">
      <c r="A12" s="27"/>
      <c r="B12" s="28" t="s">
        <v>48</v>
      </c>
      <c r="C12" s="29"/>
      <c r="D12" s="30">
        <f>D10*D11</f>
        <v>4553.4000000000005</v>
      </c>
      <c r="E12" s="30">
        <f t="shared" ref="E12:F12" si="5">E10*E11</f>
        <v>0</v>
      </c>
      <c r="F12" s="30">
        <f t="shared" si="5"/>
        <v>4553.4000000000005</v>
      </c>
    </row>
    <row r="13" spans="1:7" ht="17.399999999999999" x14ac:dyDescent="0.3">
      <c r="A13" s="21"/>
      <c r="B13" s="29" t="s">
        <v>51</v>
      </c>
      <c r="C13" s="21"/>
      <c r="D13" s="31">
        <f>D6+D9+D12</f>
        <v>11292.95</v>
      </c>
      <c r="E13" s="31">
        <f t="shared" ref="E13:F13" si="6">E6+E9+E12</f>
        <v>0</v>
      </c>
      <c r="F13" s="31">
        <f t="shared" si="6"/>
        <v>10082.545</v>
      </c>
    </row>
    <row r="14" spans="1:7" x14ac:dyDescent="0.3">
      <c r="D14" s="32"/>
      <c r="E14" s="32"/>
      <c r="F14" s="3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159" workbookViewId="0">
      <selection sqref="A1:K177"/>
    </sheetView>
  </sheetViews>
  <sheetFormatPr defaultColWidth="9.109375" defaultRowHeight="13.8" x14ac:dyDescent="0.25"/>
  <cols>
    <col min="1" max="1" width="4" style="54" customWidth="1"/>
    <col min="2" max="2" width="11.5546875" style="54" customWidth="1"/>
    <col min="3" max="3" width="19.109375" style="54" customWidth="1"/>
    <col min="4" max="11" width="7.88671875" style="54" customWidth="1"/>
    <col min="12" max="256" width="9.109375" style="54"/>
    <col min="257" max="257" width="4" style="54" customWidth="1"/>
    <col min="258" max="258" width="11.5546875" style="54" customWidth="1"/>
    <col min="259" max="259" width="19.109375" style="54" customWidth="1"/>
    <col min="260" max="267" width="7.88671875" style="54" customWidth="1"/>
    <col min="268" max="512" width="9.109375" style="54"/>
    <col min="513" max="513" width="4" style="54" customWidth="1"/>
    <col min="514" max="514" width="11.5546875" style="54" customWidth="1"/>
    <col min="515" max="515" width="19.109375" style="54" customWidth="1"/>
    <col min="516" max="523" width="7.88671875" style="54" customWidth="1"/>
    <col min="524" max="768" width="9.109375" style="54"/>
    <col min="769" max="769" width="4" style="54" customWidth="1"/>
    <col min="770" max="770" width="11.5546875" style="54" customWidth="1"/>
    <col min="771" max="771" width="19.109375" style="54" customWidth="1"/>
    <col min="772" max="779" width="7.88671875" style="54" customWidth="1"/>
    <col min="780" max="1024" width="9.109375" style="54"/>
    <col min="1025" max="1025" width="4" style="54" customWidth="1"/>
    <col min="1026" max="1026" width="11.5546875" style="54" customWidth="1"/>
    <col min="1027" max="1027" width="19.109375" style="54" customWidth="1"/>
    <col min="1028" max="1035" width="7.88671875" style="54" customWidth="1"/>
    <col min="1036" max="1280" width="9.109375" style="54"/>
    <col min="1281" max="1281" width="4" style="54" customWidth="1"/>
    <col min="1282" max="1282" width="11.5546875" style="54" customWidth="1"/>
    <col min="1283" max="1283" width="19.109375" style="54" customWidth="1"/>
    <col min="1284" max="1291" width="7.88671875" style="54" customWidth="1"/>
    <col min="1292" max="1536" width="9.109375" style="54"/>
    <col min="1537" max="1537" width="4" style="54" customWidth="1"/>
    <col min="1538" max="1538" width="11.5546875" style="54" customWidth="1"/>
    <col min="1539" max="1539" width="19.109375" style="54" customWidth="1"/>
    <col min="1540" max="1547" width="7.88671875" style="54" customWidth="1"/>
    <col min="1548" max="1792" width="9.109375" style="54"/>
    <col min="1793" max="1793" width="4" style="54" customWidth="1"/>
    <col min="1794" max="1794" width="11.5546875" style="54" customWidth="1"/>
    <col min="1795" max="1795" width="19.109375" style="54" customWidth="1"/>
    <col min="1796" max="1803" width="7.88671875" style="54" customWidth="1"/>
    <col min="1804" max="2048" width="9.109375" style="54"/>
    <col min="2049" max="2049" width="4" style="54" customWidth="1"/>
    <col min="2050" max="2050" width="11.5546875" style="54" customWidth="1"/>
    <col min="2051" max="2051" width="19.109375" style="54" customWidth="1"/>
    <col min="2052" max="2059" width="7.88671875" style="54" customWidth="1"/>
    <col min="2060" max="2304" width="9.109375" style="54"/>
    <col min="2305" max="2305" width="4" style="54" customWidth="1"/>
    <col min="2306" max="2306" width="11.5546875" style="54" customWidth="1"/>
    <col min="2307" max="2307" width="19.109375" style="54" customWidth="1"/>
    <col min="2308" max="2315" width="7.88671875" style="54" customWidth="1"/>
    <col min="2316" max="2560" width="9.109375" style="54"/>
    <col min="2561" max="2561" width="4" style="54" customWidth="1"/>
    <col min="2562" max="2562" width="11.5546875" style="54" customWidth="1"/>
    <col min="2563" max="2563" width="19.109375" style="54" customWidth="1"/>
    <col min="2564" max="2571" width="7.88671875" style="54" customWidth="1"/>
    <col min="2572" max="2816" width="9.109375" style="54"/>
    <col min="2817" max="2817" width="4" style="54" customWidth="1"/>
    <col min="2818" max="2818" width="11.5546875" style="54" customWidth="1"/>
    <col min="2819" max="2819" width="19.109375" style="54" customWidth="1"/>
    <col min="2820" max="2827" width="7.88671875" style="54" customWidth="1"/>
    <col min="2828" max="3072" width="9.109375" style="54"/>
    <col min="3073" max="3073" width="4" style="54" customWidth="1"/>
    <col min="3074" max="3074" width="11.5546875" style="54" customWidth="1"/>
    <col min="3075" max="3075" width="19.109375" style="54" customWidth="1"/>
    <col min="3076" max="3083" width="7.88671875" style="54" customWidth="1"/>
    <col min="3084" max="3328" width="9.109375" style="54"/>
    <col min="3329" max="3329" width="4" style="54" customWidth="1"/>
    <col min="3330" max="3330" width="11.5546875" style="54" customWidth="1"/>
    <col min="3331" max="3331" width="19.109375" style="54" customWidth="1"/>
    <col min="3332" max="3339" width="7.88671875" style="54" customWidth="1"/>
    <col min="3340" max="3584" width="9.109375" style="54"/>
    <col min="3585" max="3585" width="4" style="54" customWidth="1"/>
    <col min="3586" max="3586" width="11.5546875" style="54" customWidth="1"/>
    <col min="3587" max="3587" width="19.109375" style="54" customWidth="1"/>
    <col min="3588" max="3595" width="7.88671875" style="54" customWidth="1"/>
    <col min="3596" max="3840" width="9.109375" style="54"/>
    <col min="3841" max="3841" width="4" style="54" customWidth="1"/>
    <col min="3842" max="3842" width="11.5546875" style="54" customWidth="1"/>
    <col min="3843" max="3843" width="19.109375" style="54" customWidth="1"/>
    <col min="3844" max="3851" width="7.88671875" style="54" customWidth="1"/>
    <col min="3852" max="4096" width="9.109375" style="54"/>
    <col min="4097" max="4097" width="4" style="54" customWidth="1"/>
    <col min="4098" max="4098" width="11.5546875" style="54" customWidth="1"/>
    <col min="4099" max="4099" width="19.109375" style="54" customWidth="1"/>
    <col min="4100" max="4107" width="7.88671875" style="54" customWidth="1"/>
    <col min="4108" max="4352" width="9.109375" style="54"/>
    <col min="4353" max="4353" width="4" style="54" customWidth="1"/>
    <col min="4354" max="4354" width="11.5546875" style="54" customWidth="1"/>
    <col min="4355" max="4355" width="19.109375" style="54" customWidth="1"/>
    <col min="4356" max="4363" width="7.88671875" style="54" customWidth="1"/>
    <col min="4364" max="4608" width="9.109375" style="54"/>
    <col min="4609" max="4609" width="4" style="54" customWidth="1"/>
    <col min="4610" max="4610" width="11.5546875" style="54" customWidth="1"/>
    <col min="4611" max="4611" width="19.109375" style="54" customWidth="1"/>
    <col min="4612" max="4619" width="7.88671875" style="54" customWidth="1"/>
    <col min="4620" max="4864" width="9.109375" style="54"/>
    <col min="4865" max="4865" width="4" style="54" customWidth="1"/>
    <col min="4866" max="4866" width="11.5546875" style="54" customWidth="1"/>
    <col min="4867" max="4867" width="19.109375" style="54" customWidth="1"/>
    <col min="4868" max="4875" width="7.88671875" style="54" customWidth="1"/>
    <col min="4876" max="5120" width="9.109375" style="54"/>
    <col min="5121" max="5121" width="4" style="54" customWidth="1"/>
    <col min="5122" max="5122" width="11.5546875" style="54" customWidth="1"/>
    <col min="5123" max="5123" width="19.109375" style="54" customWidth="1"/>
    <col min="5124" max="5131" width="7.88671875" style="54" customWidth="1"/>
    <col min="5132" max="5376" width="9.109375" style="54"/>
    <col min="5377" max="5377" width="4" style="54" customWidth="1"/>
    <col min="5378" max="5378" width="11.5546875" style="54" customWidth="1"/>
    <col min="5379" max="5379" width="19.109375" style="54" customWidth="1"/>
    <col min="5380" max="5387" width="7.88671875" style="54" customWidth="1"/>
    <col min="5388" max="5632" width="9.109375" style="54"/>
    <col min="5633" max="5633" width="4" style="54" customWidth="1"/>
    <col min="5634" max="5634" width="11.5546875" style="54" customWidth="1"/>
    <col min="5635" max="5635" width="19.109375" style="54" customWidth="1"/>
    <col min="5636" max="5643" width="7.88671875" style="54" customWidth="1"/>
    <col min="5644" max="5888" width="9.109375" style="54"/>
    <col min="5889" max="5889" width="4" style="54" customWidth="1"/>
    <col min="5890" max="5890" width="11.5546875" style="54" customWidth="1"/>
    <col min="5891" max="5891" width="19.109375" style="54" customWidth="1"/>
    <col min="5892" max="5899" width="7.88671875" style="54" customWidth="1"/>
    <col min="5900" max="6144" width="9.109375" style="54"/>
    <col min="6145" max="6145" width="4" style="54" customWidth="1"/>
    <col min="6146" max="6146" width="11.5546875" style="54" customWidth="1"/>
    <col min="6147" max="6147" width="19.109375" style="54" customWidth="1"/>
    <col min="6148" max="6155" width="7.88671875" style="54" customWidth="1"/>
    <col min="6156" max="6400" width="9.109375" style="54"/>
    <col min="6401" max="6401" width="4" style="54" customWidth="1"/>
    <col min="6402" max="6402" width="11.5546875" style="54" customWidth="1"/>
    <col min="6403" max="6403" width="19.109375" style="54" customWidth="1"/>
    <col min="6404" max="6411" width="7.88671875" style="54" customWidth="1"/>
    <col min="6412" max="6656" width="9.109375" style="54"/>
    <col min="6657" max="6657" width="4" style="54" customWidth="1"/>
    <col min="6658" max="6658" width="11.5546875" style="54" customWidth="1"/>
    <col min="6659" max="6659" width="19.109375" style="54" customWidth="1"/>
    <col min="6660" max="6667" width="7.88671875" style="54" customWidth="1"/>
    <col min="6668" max="6912" width="9.109375" style="54"/>
    <col min="6913" max="6913" width="4" style="54" customWidth="1"/>
    <col min="6914" max="6914" width="11.5546875" style="54" customWidth="1"/>
    <col min="6915" max="6915" width="19.109375" style="54" customWidth="1"/>
    <col min="6916" max="6923" width="7.88671875" style="54" customWidth="1"/>
    <col min="6924" max="7168" width="9.109375" style="54"/>
    <col min="7169" max="7169" width="4" style="54" customWidth="1"/>
    <col min="7170" max="7170" width="11.5546875" style="54" customWidth="1"/>
    <col min="7171" max="7171" width="19.109375" style="54" customWidth="1"/>
    <col min="7172" max="7179" width="7.88671875" style="54" customWidth="1"/>
    <col min="7180" max="7424" width="9.109375" style="54"/>
    <col min="7425" max="7425" width="4" style="54" customWidth="1"/>
    <col min="7426" max="7426" width="11.5546875" style="54" customWidth="1"/>
    <col min="7427" max="7427" width="19.109375" style="54" customWidth="1"/>
    <col min="7428" max="7435" width="7.88671875" style="54" customWidth="1"/>
    <col min="7436" max="7680" width="9.109375" style="54"/>
    <col min="7681" max="7681" width="4" style="54" customWidth="1"/>
    <col min="7682" max="7682" width="11.5546875" style="54" customWidth="1"/>
    <col min="7683" max="7683" width="19.109375" style="54" customWidth="1"/>
    <col min="7684" max="7691" width="7.88671875" style="54" customWidth="1"/>
    <col min="7692" max="7936" width="9.109375" style="54"/>
    <col min="7937" max="7937" width="4" style="54" customWidth="1"/>
    <col min="7938" max="7938" width="11.5546875" style="54" customWidth="1"/>
    <col min="7939" max="7939" width="19.109375" style="54" customWidth="1"/>
    <col min="7940" max="7947" width="7.88671875" style="54" customWidth="1"/>
    <col min="7948" max="8192" width="9.109375" style="54"/>
    <col min="8193" max="8193" width="4" style="54" customWidth="1"/>
    <col min="8194" max="8194" width="11.5546875" style="54" customWidth="1"/>
    <col min="8195" max="8195" width="19.109375" style="54" customWidth="1"/>
    <col min="8196" max="8203" width="7.88671875" style="54" customWidth="1"/>
    <col min="8204" max="8448" width="9.109375" style="54"/>
    <col min="8449" max="8449" width="4" style="54" customWidth="1"/>
    <col min="8450" max="8450" width="11.5546875" style="54" customWidth="1"/>
    <col min="8451" max="8451" width="19.109375" style="54" customWidth="1"/>
    <col min="8452" max="8459" width="7.88671875" style="54" customWidth="1"/>
    <col min="8460" max="8704" width="9.109375" style="54"/>
    <col min="8705" max="8705" width="4" style="54" customWidth="1"/>
    <col min="8706" max="8706" width="11.5546875" style="54" customWidth="1"/>
    <col min="8707" max="8707" width="19.109375" style="54" customWidth="1"/>
    <col min="8708" max="8715" width="7.88671875" style="54" customWidth="1"/>
    <col min="8716" max="8960" width="9.109375" style="54"/>
    <col min="8961" max="8961" width="4" style="54" customWidth="1"/>
    <col min="8962" max="8962" width="11.5546875" style="54" customWidth="1"/>
    <col min="8963" max="8963" width="19.109375" style="54" customWidth="1"/>
    <col min="8964" max="8971" width="7.88671875" style="54" customWidth="1"/>
    <col min="8972" max="9216" width="9.109375" style="54"/>
    <col min="9217" max="9217" width="4" style="54" customWidth="1"/>
    <col min="9218" max="9218" width="11.5546875" style="54" customWidth="1"/>
    <col min="9219" max="9219" width="19.109375" style="54" customWidth="1"/>
    <col min="9220" max="9227" width="7.88671875" style="54" customWidth="1"/>
    <col min="9228" max="9472" width="9.109375" style="54"/>
    <col min="9473" max="9473" width="4" style="54" customWidth="1"/>
    <col min="9474" max="9474" width="11.5546875" style="54" customWidth="1"/>
    <col min="9475" max="9475" width="19.109375" style="54" customWidth="1"/>
    <col min="9476" max="9483" width="7.88671875" style="54" customWidth="1"/>
    <col min="9484" max="9728" width="9.109375" style="54"/>
    <col min="9729" max="9729" width="4" style="54" customWidth="1"/>
    <col min="9730" max="9730" width="11.5546875" style="54" customWidth="1"/>
    <col min="9731" max="9731" width="19.109375" style="54" customWidth="1"/>
    <col min="9732" max="9739" width="7.88671875" style="54" customWidth="1"/>
    <col min="9740" max="9984" width="9.109375" style="54"/>
    <col min="9985" max="9985" width="4" style="54" customWidth="1"/>
    <col min="9986" max="9986" width="11.5546875" style="54" customWidth="1"/>
    <col min="9987" max="9987" width="19.109375" style="54" customWidth="1"/>
    <col min="9988" max="9995" width="7.88671875" style="54" customWidth="1"/>
    <col min="9996" max="10240" width="9.109375" style="54"/>
    <col min="10241" max="10241" width="4" style="54" customWidth="1"/>
    <col min="10242" max="10242" width="11.5546875" style="54" customWidth="1"/>
    <col min="10243" max="10243" width="19.109375" style="54" customWidth="1"/>
    <col min="10244" max="10251" width="7.88671875" style="54" customWidth="1"/>
    <col min="10252" max="10496" width="9.109375" style="54"/>
    <col min="10497" max="10497" width="4" style="54" customWidth="1"/>
    <col min="10498" max="10498" width="11.5546875" style="54" customWidth="1"/>
    <col min="10499" max="10499" width="19.109375" style="54" customWidth="1"/>
    <col min="10500" max="10507" width="7.88671875" style="54" customWidth="1"/>
    <col min="10508" max="10752" width="9.109375" style="54"/>
    <col min="10753" max="10753" width="4" style="54" customWidth="1"/>
    <col min="10754" max="10754" width="11.5546875" style="54" customWidth="1"/>
    <col min="10755" max="10755" width="19.109375" style="54" customWidth="1"/>
    <col min="10756" max="10763" width="7.88671875" style="54" customWidth="1"/>
    <col min="10764" max="11008" width="9.109375" style="54"/>
    <col min="11009" max="11009" width="4" style="54" customWidth="1"/>
    <col min="11010" max="11010" width="11.5546875" style="54" customWidth="1"/>
    <col min="11011" max="11011" width="19.109375" style="54" customWidth="1"/>
    <col min="11012" max="11019" width="7.88671875" style="54" customWidth="1"/>
    <col min="11020" max="11264" width="9.109375" style="54"/>
    <col min="11265" max="11265" width="4" style="54" customWidth="1"/>
    <col min="11266" max="11266" width="11.5546875" style="54" customWidth="1"/>
    <col min="11267" max="11267" width="19.109375" style="54" customWidth="1"/>
    <col min="11268" max="11275" width="7.88671875" style="54" customWidth="1"/>
    <col min="11276" max="11520" width="9.109375" style="54"/>
    <col min="11521" max="11521" width="4" style="54" customWidth="1"/>
    <col min="11522" max="11522" width="11.5546875" style="54" customWidth="1"/>
    <col min="11523" max="11523" width="19.109375" style="54" customWidth="1"/>
    <col min="11524" max="11531" width="7.88671875" style="54" customWidth="1"/>
    <col min="11532" max="11776" width="9.109375" style="54"/>
    <col min="11777" max="11777" width="4" style="54" customWidth="1"/>
    <col min="11778" max="11778" width="11.5546875" style="54" customWidth="1"/>
    <col min="11779" max="11779" width="19.109375" style="54" customWidth="1"/>
    <col min="11780" max="11787" width="7.88671875" style="54" customWidth="1"/>
    <col min="11788" max="12032" width="9.109375" style="54"/>
    <col min="12033" max="12033" width="4" style="54" customWidth="1"/>
    <col min="12034" max="12034" width="11.5546875" style="54" customWidth="1"/>
    <col min="12035" max="12035" width="19.109375" style="54" customWidth="1"/>
    <col min="12036" max="12043" width="7.88671875" style="54" customWidth="1"/>
    <col min="12044" max="12288" width="9.109375" style="54"/>
    <col min="12289" max="12289" width="4" style="54" customWidth="1"/>
    <col min="12290" max="12290" width="11.5546875" style="54" customWidth="1"/>
    <col min="12291" max="12291" width="19.109375" style="54" customWidth="1"/>
    <col min="12292" max="12299" width="7.88671875" style="54" customWidth="1"/>
    <col min="12300" max="12544" width="9.109375" style="54"/>
    <col min="12545" max="12545" width="4" style="54" customWidth="1"/>
    <col min="12546" max="12546" width="11.5546875" style="54" customWidth="1"/>
    <col min="12547" max="12547" width="19.109375" style="54" customWidth="1"/>
    <col min="12548" max="12555" width="7.88671875" style="54" customWidth="1"/>
    <col min="12556" max="12800" width="9.109375" style="54"/>
    <col min="12801" max="12801" width="4" style="54" customWidth="1"/>
    <col min="12802" max="12802" width="11.5546875" style="54" customWidth="1"/>
    <col min="12803" max="12803" width="19.109375" style="54" customWidth="1"/>
    <col min="12804" max="12811" width="7.88671875" style="54" customWidth="1"/>
    <col min="12812" max="13056" width="9.109375" style="54"/>
    <col min="13057" max="13057" width="4" style="54" customWidth="1"/>
    <col min="13058" max="13058" width="11.5546875" style="54" customWidth="1"/>
    <col min="13059" max="13059" width="19.109375" style="54" customWidth="1"/>
    <col min="13060" max="13067" width="7.88671875" style="54" customWidth="1"/>
    <col min="13068" max="13312" width="9.109375" style="54"/>
    <col min="13313" max="13313" width="4" style="54" customWidth="1"/>
    <col min="13314" max="13314" width="11.5546875" style="54" customWidth="1"/>
    <col min="13315" max="13315" width="19.109375" style="54" customWidth="1"/>
    <col min="13316" max="13323" width="7.88671875" style="54" customWidth="1"/>
    <col min="13324" max="13568" width="9.109375" style="54"/>
    <col min="13569" max="13569" width="4" style="54" customWidth="1"/>
    <col min="13570" max="13570" width="11.5546875" style="54" customWidth="1"/>
    <col min="13571" max="13571" width="19.109375" style="54" customWidth="1"/>
    <col min="13572" max="13579" width="7.88671875" style="54" customWidth="1"/>
    <col min="13580" max="13824" width="9.109375" style="54"/>
    <col min="13825" max="13825" width="4" style="54" customWidth="1"/>
    <col min="13826" max="13826" width="11.5546875" style="54" customWidth="1"/>
    <col min="13827" max="13827" width="19.109375" style="54" customWidth="1"/>
    <col min="13828" max="13835" width="7.88671875" style="54" customWidth="1"/>
    <col min="13836" max="14080" width="9.109375" style="54"/>
    <col min="14081" max="14081" width="4" style="54" customWidth="1"/>
    <col min="14082" max="14082" width="11.5546875" style="54" customWidth="1"/>
    <col min="14083" max="14083" width="19.109375" style="54" customWidth="1"/>
    <col min="14084" max="14091" width="7.88671875" style="54" customWidth="1"/>
    <col min="14092" max="14336" width="9.109375" style="54"/>
    <col min="14337" max="14337" width="4" style="54" customWidth="1"/>
    <col min="14338" max="14338" width="11.5546875" style="54" customWidth="1"/>
    <col min="14339" max="14339" width="19.109375" style="54" customWidth="1"/>
    <col min="14340" max="14347" width="7.88671875" style="54" customWidth="1"/>
    <col min="14348" max="14592" width="9.109375" style="54"/>
    <col min="14593" max="14593" width="4" style="54" customWidth="1"/>
    <col min="14594" max="14594" width="11.5546875" style="54" customWidth="1"/>
    <col min="14595" max="14595" width="19.109375" style="54" customWidth="1"/>
    <col min="14596" max="14603" width="7.88671875" style="54" customWidth="1"/>
    <col min="14604" max="14848" width="9.109375" style="54"/>
    <col min="14849" max="14849" width="4" style="54" customWidth="1"/>
    <col min="14850" max="14850" width="11.5546875" style="54" customWidth="1"/>
    <col min="14851" max="14851" width="19.109375" style="54" customWidth="1"/>
    <col min="14852" max="14859" width="7.88671875" style="54" customWidth="1"/>
    <col min="14860" max="15104" width="9.109375" style="54"/>
    <col min="15105" max="15105" width="4" style="54" customWidth="1"/>
    <col min="15106" max="15106" width="11.5546875" style="54" customWidth="1"/>
    <col min="15107" max="15107" width="19.109375" style="54" customWidth="1"/>
    <col min="15108" max="15115" width="7.88671875" style="54" customWidth="1"/>
    <col min="15116" max="15360" width="9.109375" style="54"/>
    <col min="15361" max="15361" width="4" style="54" customWidth="1"/>
    <col min="15362" max="15362" width="11.5546875" style="54" customWidth="1"/>
    <col min="15363" max="15363" width="19.109375" style="54" customWidth="1"/>
    <col min="15364" max="15371" width="7.88671875" style="54" customWidth="1"/>
    <col min="15372" max="15616" width="9.109375" style="54"/>
    <col min="15617" max="15617" width="4" style="54" customWidth="1"/>
    <col min="15618" max="15618" width="11.5546875" style="54" customWidth="1"/>
    <col min="15619" max="15619" width="19.109375" style="54" customWidth="1"/>
    <col min="15620" max="15627" width="7.88671875" style="54" customWidth="1"/>
    <col min="15628" max="15872" width="9.109375" style="54"/>
    <col min="15873" max="15873" width="4" style="54" customWidth="1"/>
    <col min="15874" max="15874" width="11.5546875" style="54" customWidth="1"/>
    <col min="15875" max="15875" width="19.109375" style="54" customWidth="1"/>
    <col min="15876" max="15883" width="7.88671875" style="54" customWidth="1"/>
    <col min="15884" max="16128" width="9.109375" style="54"/>
    <col min="16129" max="16129" width="4" style="54" customWidth="1"/>
    <col min="16130" max="16130" width="11.5546875" style="54" customWidth="1"/>
    <col min="16131" max="16131" width="19.109375" style="54" customWidth="1"/>
    <col min="16132" max="16139" width="7.88671875" style="54" customWidth="1"/>
    <col min="16140" max="16384" width="9.109375" style="54"/>
  </cols>
  <sheetData>
    <row r="1" spans="1:11" ht="14.25" customHeight="1" x14ac:dyDescent="0.25">
      <c r="A1" s="121" t="s">
        <v>4</v>
      </c>
      <c r="B1" s="122"/>
      <c r="C1" s="122"/>
      <c r="D1" s="122"/>
      <c r="E1" s="122"/>
      <c r="F1" s="122"/>
      <c r="G1" s="122"/>
      <c r="H1" s="122"/>
      <c r="I1" s="122"/>
      <c r="J1" s="123" t="s">
        <v>5</v>
      </c>
      <c r="K1" s="124"/>
    </row>
    <row r="2" spans="1:11" ht="18.149999999999999" customHeight="1" x14ac:dyDescent="0.25">
      <c r="A2" s="125" t="s">
        <v>6</v>
      </c>
      <c r="B2" s="126"/>
      <c r="C2" s="75" t="s">
        <v>7</v>
      </c>
      <c r="D2" s="76"/>
      <c r="E2" s="76"/>
      <c r="F2" s="125" t="s">
        <v>8</v>
      </c>
      <c r="G2" s="126"/>
      <c r="H2" s="75" t="s">
        <v>7</v>
      </c>
      <c r="I2" s="76"/>
      <c r="J2" s="76"/>
      <c r="K2" s="76"/>
    </row>
    <row r="3" spans="1:11" ht="18.149999999999999" customHeight="1" x14ac:dyDescent="0.25">
      <c r="A3" s="75" t="s">
        <v>7</v>
      </c>
      <c r="B3" s="76"/>
      <c r="C3" s="75" t="s">
        <v>7</v>
      </c>
      <c r="D3" s="76"/>
      <c r="E3" s="76"/>
      <c r="F3" s="75" t="s">
        <v>7</v>
      </c>
      <c r="G3" s="76"/>
      <c r="H3" s="75" t="s">
        <v>7</v>
      </c>
      <c r="I3" s="76"/>
      <c r="J3" s="76"/>
      <c r="K3" s="76"/>
    </row>
    <row r="4" spans="1:11" ht="5.85" customHeight="1" x14ac:dyDescent="0.25"/>
    <row r="5" spans="1:11" ht="18.149999999999999" customHeight="1" x14ac:dyDescent="0.25">
      <c r="A5" s="73" t="s">
        <v>7</v>
      </c>
      <c r="B5" s="74"/>
      <c r="C5" s="75" t="s">
        <v>7</v>
      </c>
      <c r="D5" s="76"/>
      <c r="E5" s="76"/>
      <c r="F5" s="73" t="s">
        <v>7</v>
      </c>
      <c r="G5" s="74"/>
      <c r="H5" s="75" t="s">
        <v>7</v>
      </c>
      <c r="I5" s="76"/>
      <c r="J5" s="76"/>
      <c r="K5" s="76"/>
    </row>
    <row r="6" spans="1:11" ht="14.25" customHeight="1" x14ac:dyDescent="0.25">
      <c r="A6" s="112" t="s">
        <v>9</v>
      </c>
      <c r="B6" s="113"/>
      <c r="C6" s="113"/>
      <c r="D6" s="113"/>
      <c r="E6" s="113"/>
      <c r="F6" s="112" t="s">
        <v>9</v>
      </c>
      <c r="G6" s="113"/>
      <c r="H6" s="113"/>
      <c r="I6" s="113"/>
      <c r="J6" s="113"/>
      <c r="K6" s="113"/>
    </row>
    <row r="7" spans="1:11" ht="28.65" customHeight="1" x14ac:dyDescent="0.3">
      <c r="A7" s="114" t="s">
        <v>242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28.65" customHeight="1" x14ac:dyDescent="0.25">
      <c r="A8" s="116" t="s">
        <v>10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4.25" customHeight="1" x14ac:dyDescent="0.25">
      <c r="A9" s="118" t="s">
        <v>11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.100000000000001" customHeight="1" x14ac:dyDescent="0.25">
      <c r="A10" s="110" t="s">
        <v>12</v>
      </c>
      <c r="B10" s="110" t="s">
        <v>13</v>
      </c>
      <c r="C10" s="110" t="s">
        <v>14</v>
      </c>
      <c r="D10" s="110" t="s">
        <v>15</v>
      </c>
      <c r="E10" s="103" t="s">
        <v>16</v>
      </c>
      <c r="F10" s="105"/>
      <c r="G10" s="103" t="s">
        <v>17</v>
      </c>
      <c r="H10" s="104"/>
      <c r="I10" s="105"/>
      <c r="J10" s="106" t="s">
        <v>18</v>
      </c>
      <c r="K10" s="107"/>
    </row>
    <row r="11" spans="1:11" ht="31.5" customHeight="1" x14ac:dyDescent="0.25">
      <c r="A11" s="120"/>
      <c r="B11" s="120"/>
      <c r="C11" s="120"/>
      <c r="D11" s="120"/>
      <c r="E11" s="1" t="s">
        <v>19</v>
      </c>
      <c r="F11" s="1" t="s">
        <v>20</v>
      </c>
      <c r="G11" s="110" t="s">
        <v>19</v>
      </c>
      <c r="H11" s="110" t="s">
        <v>21</v>
      </c>
      <c r="I11" s="1" t="s">
        <v>20</v>
      </c>
      <c r="J11" s="108"/>
      <c r="K11" s="109"/>
    </row>
    <row r="12" spans="1:11" ht="31.5" customHeight="1" x14ac:dyDescent="0.25">
      <c r="A12" s="111"/>
      <c r="B12" s="111"/>
      <c r="C12" s="111"/>
      <c r="D12" s="111"/>
      <c r="E12" s="1" t="s">
        <v>21</v>
      </c>
      <c r="F12" s="1" t="s">
        <v>22</v>
      </c>
      <c r="G12" s="111"/>
      <c r="H12" s="111"/>
      <c r="I12" s="1" t="s">
        <v>22</v>
      </c>
      <c r="J12" s="1" t="s">
        <v>23</v>
      </c>
      <c r="K12" s="1" t="s">
        <v>19</v>
      </c>
    </row>
    <row r="13" spans="1:11" ht="14.25" customHeight="1" x14ac:dyDescent="0.25">
      <c r="A13" s="1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</row>
    <row r="14" spans="1:11" ht="18.149999999999999" customHeight="1" x14ac:dyDescent="0.25">
      <c r="A14" s="90" t="s">
        <v>237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61.8" customHeight="1" x14ac:dyDescent="0.25">
      <c r="A15" s="77" t="s">
        <v>268</v>
      </c>
      <c r="B15" s="79" t="s">
        <v>235</v>
      </c>
      <c r="C15" s="79" t="s">
        <v>236</v>
      </c>
      <c r="D15" s="3">
        <v>1</v>
      </c>
      <c r="E15" s="3">
        <v>1488.26</v>
      </c>
      <c r="F15" s="3">
        <v>588.09</v>
      </c>
      <c r="G15" s="81">
        <v>1488</v>
      </c>
      <c r="H15" s="81">
        <v>900</v>
      </c>
      <c r="I15" s="3">
        <v>588</v>
      </c>
      <c r="J15" s="81">
        <v>3.68</v>
      </c>
      <c r="K15" s="81">
        <v>3.68</v>
      </c>
    </row>
    <row r="16" spans="1:11" ht="57.6" customHeight="1" x14ac:dyDescent="0.25">
      <c r="A16" s="78"/>
      <c r="B16" s="80"/>
      <c r="C16" s="80"/>
      <c r="D16" s="4" t="s">
        <v>234</v>
      </c>
      <c r="E16" s="3">
        <v>900.16</v>
      </c>
      <c r="F16" s="3">
        <v>166.77</v>
      </c>
      <c r="G16" s="82"/>
      <c r="H16" s="82"/>
      <c r="I16" s="3">
        <v>167</v>
      </c>
      <c r="J16" s="82"/>
      <c r="K16" s="82"/>
    </row>
    <row r="17" spans="1:11" x14ac:dyDescent="0.25">
      <c r="A17" s="83" t="s">
        <v>269</v>
      </c>
      <c r="B17" s="84"/>
      <c r="C17" s="84"/>
      <c r="D17" s="84"/>
      <c r="E17" s="84"/>
      <c r="F17" s="85">
        <v>1488</v>
      </c>
      <c r="G17" s="93"/>
      <c r="H17" s="55">
        <v>900</v>
      </c>
      <c r="I17" s="55">
        <v>588</v>
      </c>
      <c r="J17" s="5" t="s">
        <v>7</v>
      </c>
      <c r="K17" s="55">
        <v>3.68</v>
      </c>
    </row>
    <row r="18" spans="1:11" ht="18.149999999999999" customHeight="1" x14ac:dyDescent="0.25">
      <c r="A18" s="61" t="s">
        <v>7</v>
      </c>
      <c r="B18" s="62"/>
      <c r="C18" s="62"/>
      <c r="D18" s="62"/>
      <c r="E18" s="62"/>
      <c r="F18" s="62"/>
      <c r="G18" s="62"/>
      <c r="H18" s="62"/>
      <c r="I18" s="6">
        <v>167</v>
      </c>
      <c r="J18" s="61" t="s">
        <v>7</v>
      </c>
      <c r="K18" s="62"/>
    </row>
    <row r="19" spans="1:11" ht="16.649999999999999" customHeight="1" x14ac:dyDescent="0.25"/>
    <row r="20" spans="1:11" x14ac:dyDescent="0.25">
      <c r="A20" s="63" t="s">
        <v>7</v>
      </c>
      <c r="B20" s="64"/>
      <c r="C20" s="63" t="s">
        <v>243</v>
      </c>
      <c r="D20" s="64"/>
      <c r="E20" s="56" t="s">
        <v>7</v>
      </c>
      <c r="F20" s="65">
        <v>1488</v>
      </c>
      <c r="G20" s="66"/>
      <c r="H20" s="63" t="s">
        <v>7</v>
      </c>
      <c r="I20" s="67"/>
      <c r="J20" s="67"/>
      <c r="K20" s="64"/>
    </row>
    <row r="21" spans="1:11" ht="11.4" customHeight="1" x14ac:dyDescent="0.25">
      <c r="A21" s="63" t="s">
        <v>7</v>
      </c>
      <c r="B21" s="64"/>
      <c r="C21" s="63" t="s">
        <v>244</v>
      </c>
      <c r="D21" s="64"/>
      <c r="E21" s="56" t="s">
        <v>7</v>
      </c>
      <c r="F21" s="65">
        <v>900</v>
      </c>
      <c r="G21" s="66"/>
      <c r="H21" s="63" t="s">
        <v>7</v>
      </c>
      <c r="I21" s="67"/>
      <c r="J21" s="67"/>
      <c r="K21" s="64"/>
    </row>
    <row r="22" spans="1:11" ht="11.4" customHeight="1" x14ac:dyDescent="0.25">
      <c r="A22" s="63" t="s">
        <v>7</v>
      </c>
      <c r="B22" s="64"/>
      <c r="C22" s="63" t="s">
        <v>245</v>
      </c>
      <c r="D22" s="64"/>
      <c r="E22" s="56" t="s">
        <v>7</v>
      </c>
      <c r="F22" s="65">
        <v>588</v>
      </c>
      <c r="G22" s="66"/>
      <c r="H22" s="63" t="s">
        <v>7</v>
      </c>
      <c r="I22" s="67"/>
      <c r="J22" s="67"/>
      <c r="K22" s="64"/>
    </row>
    <row r="23" spans="1:11" ht="11.4" customHeight="1" x14ac:dyDescent="0.25">
      <c r="A23" s="63" t="s">
        <v>7</v>
      </c>
      <c r="B23" s="64"/>
      <c r="C23" s="63" t="s">
        <v>246</v>
      </c>
      <c r="D23" s="64"/>
      <c r="E23" s="56" t="s">
        <v>7</v>
      </c>
      <c r="F23" s="65">
        <v>167</v>
      </c>
      <c r="G23" s="66"/>
      <c r="H23" s="63" t="s">
        <v>7</v>
      </c>
      <c r="I23" s="67"/>
      <c r="J23" s="67"/>
      <c r="K23" s="64"/>
    </row>
    <row r="24" spans="1:11" ht="11.4" customHeight="1" x14ac:dyDescent="0.25">
      <c r="A24" s="63" t="s">
        <v>7</v>
      </c>
      <c r="B24" s="64"/>
      <c r="C24" s="63" t="s">
        <v>247</v>
      </c>
      <c r="D24" s="64"/>
      <c r="E24" s="56" t="s">
        <v>7</v>
      </c>
      <c r="F24" s="65">
        <v>1035</v>
      </c>
      <c r="G24" s="66"/>
      <c r="H24" s="63" t="s">
        <v>7</v>
      </c>
      <c r="I24" s="67"/>
      <c r="J24" s="67"/>
      <c r="K24" s="64"/>
    </row>
    <row r="25" spans="1:11" ht="11.4" customHeight="1" x14ac:dyDescent="0.25">
      <c r="A25" s="63" t="s">
        <v>7</v>
      </c>
      <c r="B25" s="64"/>
      <c r="C25" s="63" t="s">
        <v>248</v>
      </c>
      <c r="D25" s="64"/>
      <c r="E25" s="56" t="s">
        <v>7</v>
      </c>
      <c r="F25" s="65">
        <v>512</v>
      </c>
      <c r="G25" s="66"/>
      <c r="H25" s="63" t="s">
        <v>7</v>
      </c>
      <c r="I25" s="67"/>
      <c r="J25" s="67"/>
      <c r="K25" s="64"/>
    </row>
    <row r="26" spans="1:11" ht="11.4" customHeight="1" x14ac:dyDescent="0.25">
      <c r="A26" s="63" t="s">
        <v>7</v>
      </c>
      <c r="B26" s="64"/>
      <c r="C26" s="63" t="s">
        <v>249</v>
      </c>
      <c r="D26" s="64"/>
      <c r="E26" s="56" t="s">
        <v>7</v>
      </c>
      <c r="F26" s="65">
        <v>3035</v>
      </c>
      <c r="G26" s="66"/>
      <c r="H26" s="63" t="s">
        <v>7</v>
      </c>
      <c r="I26" s="67"/>
      <c r="J26" s="67"/>
      <c r="K26" s="64"/>
    </row>
    <row r="27" spans="1:11" ht="11.4" customHeight="1" x14ac:dyDescent="0.25">
      <c r="A27" s="63" t="s">
        <v>7</v>
      </c>
      <c r="B27" s="64"/>
      <c r="C27" s="63" t="s">
        <v>250</v>
      </c>
      <c r="D27" s="64"/>
      <c r="E27" s="56" t="s">
        <v>251</v>
      </c>
      <c r="F27" s="65">
        <v>546</v>
      </c>
      <c r="G27" s="66"/>
      <c r="H27" s="63" t="s">
        <v>7</v>
      </c>
      <c r="I27" s="67"/>
      <c r="J27" s="67"/>
      <c r="K27" s="64"/>
    </row>
    <row r="28" spans="1:11" ht="11.4" customHeight="1" x14ac:dyDescent="0.25">
      <c r="A28" s="63" t="s">
        <v>7</v>
      </c>
      <c r="B28" s="64"/>
      <c r="C28" s="63" t="s">
        <v>252</v>
      </c>
      <c r="D28" s="64"/>
      <c r="E28" s="56" t="s">
        <v>7</v>
      </c>
      <c r="F28" s="65">
        <v>3581</v>
      </c>
      <c r="G28" s="66"/>
      <c r="H28" s="63" t="s">
        <v>7</v>
      </c>
      <c r="I28" s="67"/>
      <c r="J28" s="67"/>
      <c r="K28" s="64"/>
    </row>
    <row r="29" spans="1:11" ht="11.4" customHeight="1" x14ac:dyDescent="0.25">
      <c r="A29" s="83"/>
      <c r="B29" s="83"/>
      <c r="C29" s="83"/>
      <c r="D29" s="83"/>
      <c r="E29" s="83"/>
      <c r="F29" s="85"/>
      <c r="G29" s="85"/>
      <c r="H29" s="55"/>
      <c r="I29" s="55"/>
      <c r="J29" s="5"/>
      <c r="K29" s="55"/>
    </row>
    <row r="30" spans="1:11" ht="18.149999999999999" customHeight="1" x14ac:dyDescent="0.25">
      <c r="A30" s="102" t="s">
        <v>7</v>
      </c>
      <c r="B30" s="102"/>
      <c r="C30" s="102"/>
      <c r="D30" s="102"/>
      <c r="E30" s="102"/>
      <c r="F30" s="102"/>
      <c r="G30" s="102"/>
      <c r="H30" s="102"/>
      <c r="I30" s="6">
        <v>5505</v>
      </c>
      <c r="J30" s="102" t="s">
        <v>7</v>
      </c>
      <c r="K30" s="102"/>
    </row>
    <row r="31" spans="1:11" ht="18.149999999999999" customHeight="1" x14ac:dyDescent="0.25">
      <c r="A31" s="60" t="s">
        <v>241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4.25" customHeight="1" x14ac:dyDescent="0.25">
      <c r="A32" s="96" t="s">
        <v>270</v>
      </c>
      <c r="B32" s="98" t="s">
        <v>232</v>
      </c>
      <c r="C32" s="98" t="s">
        <v>233</v>
      </c>
      <c r="D32" s="57">
        <v>1</v>
      </c>
      <c r="E32" s="57">
        <v>19373.07</v>
      </c>
      <c r="F32" s="57">
        <v>16814.37</v>
      </c>
      <c r="G32" s="100">
        <v>19373</v>
      </c>
      <c r="H32" s="100">
        <v>2507</v>
      </c>
      <c r="I32" s="57">
        <v>16815</v>
      </c>
      <c r="J32" s="100">
        <v>10.25</v>
      </c>
      <c r="K32" s="100">
        <v>10.25</v>
      </c>
    </row>
    <row r="33" spans="1:11" ht="89.85" customHeight="1" x14ac:dyDescent="0.25">
      <c r="A33" s="97"/>
      <c r="B33" s="99"/>
      <c r="C33" s="99"/>
      <c r="D33" s="58" t="s">
        <v>234</v>
      </c>
      <c r="E33" s="57">
        <v>2507.4499999999998</v>
      </c>
      <c r="F33" s="57">
        <v>4344.9399999999996</v>
      </c>
      <c r="G33" s="101"/>
      <c r="H33" s="101"/>
      <c r="I33" s="57">
        <v>4345</v>
      </c>
      <c r="J33" s="101"/>
      <c r="K33" s="101"/>
    </row>
    <row r="34" spans="1:11" ht="18.149999999999999" customHeight="1" x14ac:dyDescent="0.25">
      <c r="A34" s="83" t="s">
        <v>271</v>
      </c>
      <c r="B34" s="84"/>
      <c r="C34" s="84"/>
      <c r="D34" s="84"/>
      <c r="E34" s="84"/>
      <c r="F34" s="85">
        <v>19373</v>
      </c>
      <c r="G34" s="93"/>
      <c r="H34" s="55">
        <v>2507</v>
      </c>
      <c r="I34" s="55">
        <v>16815</v>
      </c>
      <c r="J34" s="5" t="s">
        <v>7</v>
      </c>
      <c r="K34" s="55">
        <v>10.25</v>
      </c>
    </row>
    <row r="35" spans="1:11" ht="16.649999999999999" customHeight="1" x14ac:dyDescent="0.25">
      <c r="A35" s="61" t="s">
        <v>7</v>
      </c>
      <c r="B35" s="62"/>
      <c r="C35" s="62"/>
      <c r="D35" s="62"/>
      <c r="E35" s="62"/>
      <c r="F35" s="62"/>
      <c r="G35" s="62"/>
      <c r="H35" s="62"/>
      <c r="I35" s="6">
        <v>4345</v>
      </c>
      <c r="J35" s="61" t="s">
        <v>7</v>
      </c>
      <c r="K35" s="62"/>
    </row>
    <row r="36" spans="1:11" ht="8.4" customHeight="1" x14ac:dyDescent="0.25"/>
    <row r="37" spans="1:11" ht="11.4" customHeight="1" x14ac:dyDescent="0.25">
      <c r="A37" s="63" t="s">
        <v>7</v>
      </c>
      <c r="B37" s="69"/>
      <c r="C37" s="63" t="s">
        <v>243</v>
      </c>
      <c r="D37" s="69"/>
      <c r="E37" s="56" t="s">
        <v>7</v>
      </c>
      <c r="F37" s="65">
        <v>19373</v>
      </c>
      <c r="G37" s="68"/>
      <c r="H37" s="63" t="s">
        <v>7</v>
      </c>
      <c r="I37" s="70"/>
      <c r="J37" s="70"/>
      <c r="K37" s="69"/>
    </row>
    <row r="38" spans="1:11" ht="11.4" customHeight="1" x14ac:dyDescent="0.25">
      <c r="A38" s="63" t="s">
        <v>7</v>
      </c>
      <c r="B38" s="69"/>
      <c r="C38" s="63" t="s">
        <v>254</v>
      </c>
      <c r="D38" s="69"/>
      <c r="E38" s="56" t="s">
        <v>7</v>
      </c>
      <c r="F38" s="65">
        <v>51</v>
      </c>
      <c r="G38" s="68"/>
      <c r="H38" s="63" t="s">
        <v>7</v>
      </c>
      <c r="I38" s="70"/>
      <c r="J38" s="70"/>
      <c r="K38" s="69"/>
    </row>
    <row r="39" spans="1:11" ht="11.4" customHeight="1" x14ac:dyDescent="0.25">
      <c r="A39" s="63" t="s">
        <v>7</v>
      </c>
      <c r="B39" s="69"/>
      <c r="C39" s="63" t="s">
        <v>255</v>
      </c>
      <c r="D39" s="69"/>
      <c r="E39" s="56" t="s">
        <v>7</v>
      </c>
      <c r="F39" s="65">
        <v>51</v>
      </c>
      <c r="G39" s="68"/>
      <c r="H39" s="63" t="s">
        <v>7</v>
      </c>
      <c r="I39" s="70"/>
      <c r="J39" s="70"/>
      <c r="K39" s="69"/>
    </row>
    <row r="40" spans="1:11" ht="11.4" customHeight="1" x14ac:dyDescent="0.25">
      <c r="A40" s="63" t="s">
        <v>7</v>
      </c>
      <c r="B40" s="69"/>
      <c r="C40" s="63" t="s">
        <v>244</v>
      </c>
      <c r="D40" s="69"/>
      <c r="E40" s="56" t="s">
        <v>7</v>
      </c>
      <c r="F40" s="65">
        <v>2507</v>
      </c>
      <c r="G40" s="68"/>
      <c r="H40" s="63" t="s">
        <v>7</v>
      </c>
      <c r="I40" s="70"/>
      <c r="J40" s="70"/>
      <c r="K40" s="69"/>
    </row>
    <row r="41" spans="1:11" ht="11.4" customHeight="1" x14ac:dyDescent="0.25">
      <c r="A41" s="63" t="s">
        <v>7</v>
      </c>
      <c r="B41" s="69"/>
      <c r="C41" s="63" t="s">
        <v>245</v>
      </c>
      <c r="D41" s="69"/>
      <c r="E41" s="56" t="s">
        <v>7</v>
      </c>
      <c r="F41" s="65">
        <v>16815</v>
      </c>
      <c r="G41" s="68"/>
      <c r="H41" s="63" t="s">
        <v>7</v>
      </c>
      <c r="I41" s="70"/>
      <c r="J41" s="70"/>
      <c r="K41" s="69"/>
    </row>
    <row r="42" spans="1:11" ht="11.4" customHeight="1" x14ac:dyDescent="0.25">
      <c r="A42" s="63" t="s">
        <v>7</v>
      </c>
      <c r="B42" s="69"/>
      <c r="C42" s="63" t="s">
        <v>246</v>
      </c>
      <c r="D42" s="69"/>
      <c r="E42" s="56" t="s">
        <v>7</v>
      </c>
      <c r="F42" s="65">
        <v>4345</v>
      </c>
      <c r="G42" s="68"/>
      <c r="H42" s="63" t="s">
        <v>7</v>
      </c>
      <c r="I42" s="70"/>
      <c r="J42" s="70"/>
      <c r="K42" s="69"/>
    </row>
    <row r="43" spans="1:11" ht="11.4" customHeight="1" x14ac:dyDescent="0.25">
      <c r="A43" s="63" t="s">
        <v>7</v>
      </c>
      <c r="B43" s="69"/>
      <c r="C43" s="63" t="s">
        <v>247</v>
      </c>
      <c r="D43" s="69"/>
      <c r="E43" s="56" t="s">
        <v>7</v>
      </c>
      <c r="F43" s="65">
        <v>6646</v>
      </c>
      <c r="G43" s="68"/>
      <c r="H43" s="63" t="s">
        <v>7</v>
      </c>
      <c r="I43" s="70"/>
      <c r="J43" s="70"/>
      <c r="K43" s="69"/>
    </row>
    <row r="44" spans="1:11" ht="11.4" customHeight="1" x14ac:dyDescent="0.25">
      <c r="A44" s="63" t="s">
        <v>7</v>
      </c>
      <c r="B44" s="69"/>
      <c r="C44" s="63" t="s">
        <v>248</v>
      </c>
      <c r="D44" s="69"/>
      <c r="E44" s="56" t="s">
        <v>7</v>
      </c>
      <c r="F44" s="65">
        <v>3289</v>
      </c>
      <c r="G44" s="68"/>
      <c r="H44" s="63" t="s">
        <v>7</v>
      </c>
      <c r="I44" s="70"/>
      <c r="J44" s="70"/>
      <c r="K44" s="69"/>
    </row>
    <row r="45" spans="1:11" ht="11.4" customHeight="1" x14ac:dyDescent="0.25">
      <c r="A45" s="63" t="s">
        <v>7</v>
      </c>
      <c r="B45" s="69"/>
      <c r="C45" s="63" t="s">
        <v>249</v>
      </c>
      <c r="D45" s="69"/>
      <c r="E45" s="56" t="s">
        <v>7</v>
      </c>
      <c r="F45" s="65">
        <v>29308</v>
      </c>
      <c r="G45" s="68"/>
      <c r="H45" s="63" t="s">
        <v>7</v>
      </c>
      <c r="I45" s="70"/>
      <c r="J45" s="70"/>
      <c r="K45" s="69"/>
    </row>
    <row r="46" spans="1:11" ht="18.149999999999999" customHeight="1" x14ac:dyDescent="0.25">
      <c r="A46" s="63" t="s">
        <v>7</v>
      </c>
      <c r="B46" s="69"/>
      <c r="C46" s="63" t="s">
        <v>250</v>
      </c>
      <c r="D46" s="69"/>
      <c r="E46" s="56" t="s">
        <v>251</v>
      </c>
      <c r="F46" s="65">
        <v>5275</v>
      </c>
      <c r="G46" s="68"/>
      <c r="H46" s="63" t="s">
        <v>7</v>
      </c>
      <c r="I46" s="70"/>
      <c r="J46" s="70"/>
      <c r="K46" s="69"/>
    </row>
    <row r="47" spans="1:11" ht="16.649999999999999" customHeight="1" x14ac:dyDescent="0.25">
      <c r="A47" s="63" t="s">
        <v>7</v>
      </c>
      <c r="B47" s="69"/>
      <c r="C47" s="63" t="s">
        <v>252</v>
      </c>
      <c r="D47" s="69"/>
      <c r="E47" s="56" t="s">
        <v>7</v>
      </c>
      <c r="F47" s="65">
        <v>34583</v>
      </c>
      <c r="G47" s="87"/>
      <c r="H47" s="63" t="s">
        <v>7</v>
      </c>
      <c r="I47" s="70"/>
      <c r="J47" s="70"/>
      <c r="K47" s="69"/>
    </row>
    <row r="48" spans="1:11" ht="14.25" customHeight="1" x14ac:dyDescent="0.25"/>
    <row r="49" spans="1:11" ht="18.149999999999999" customHeight="1" x14ac:dyDescent="0.25">
      <c r="A49" s="94" t="s">
        <v>272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11" ht="18.149999999999999" customHeight="1" x14ac:dyDescent="0.25">
      <c r="A50" s="90" t="s">
        <v>24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14.25" customHeight="1" x14ac:dyDescent="0.25">
      <c r="A51" s="77" t="s">
        <v>24</v>
      </c>
      <c r="B51" s="79" t="s">
        <v>25</v>
      </c>
      <c r="C51" s="79" t="s">
        <v>26</v>
      </c>
      <c r="D51" s="3">
        <v>1</v>
      </c>
      <c r="E51" s="3">
        <v>3041.82</v>
      </c>
      <c r="F51" s="3">
        <v>1206.47</v>
      </c>
      <c r="G51" s="81">
        <v>3042</v>
      </c>
      <c r="H51" s="81">
        <v>1794</v>
      </c>
      <c r="I51" s="3">
        <v>1206</v>
      </c>
      <c r="J51" s="81">
        <v>5.45</v>
      </c>
      <c r="K51" s="81">
        <v>5.45</v>
      </c>
    </row>
    <row r="52" spans="1:11" ht="89.85" customHeight="1" x14ac:dyDescent="0.25">
      <c r="A52" s="78"/>
      <c r="B52" s="80"/>
      <c r="C52" s="80"/>
      <c r="D52" s="4" t="s">
        <v>0</v>
      </c>
      <c r="E52" s="3">
        <v>1793.28</v>
      </c>
      <c r="F52" s="3">
        <v>364.62</v>
      </c>
      <c r="G52" s="92"/>
      <c r="H52" s="92"/>
      <c r="I52" s="3">
        <v>365</v>
      </c>
      <c r="J52" s="92"/>
      <c r="K52" s="92"/>
    </row>
    <row r="53" spans="1:11" ht="18.149999999999999" customHeight="1" x14ac:dyDescent="0.25">
      <c r="A53" s="83" t="s">
        <v>253</v>
      </c>
      <c r="B53" s="84"/>
      <c r="C53" s="84"/>
      <c r="D53" s="84"/>
      <c r="E53" s="84"/>
      <c r="F53" s="85">
        <v>3042</v>
      </c>
      <c r="G53" s="86"/>
      <c r="H53" s="55">
        <v>1794</v>
      </c>
      <c r="I53" s="55">
        <v>1206</v>
      </c>
      <c r="J53" s="5" t="s">
        <v>7</v>
      </c>
      <c r="K53" s="55">
        <v>5.45</v>
      </c>
    </row>
    <row r="54" spans="1:11" ht="16.649999999999999" customHeight="1" x14ac:dyDescent="0.25">
      <c r="A54" s="61" t="s">
        <v>7</v>
      </c>
      <c r="B54" s="62"/>
      <c r="C54" s="62"/>
      <c r="D54" s="62"/>
      <c r="E54" s="62"/>
      <c r="F54" s="62"/>
      <c r="G54" s="62"/>
      <c r="H54" s="62"/>
      <c r="I54" s="6">
        <v>365</v>
      </c>
      <c r="J54" s="61" t="s">
        <v>7</v>
      </c>
      <c r="K54" s="62"/>
    </row>
    <row r="55" spans="1:11" ht="8.4" customHeight="1" x14ac:dyDescent="0.25"/>
    <row r="56" spans="1:11" ht="11.4" customHeight="1" x14ac:dyDescent="0.25">
      <c r="A56" s="63" t="s">
        <v>7</v>
      </c>
      <c r="B56" s="69"/>
      <c r="C56" s="63" t="s">
        <v>243</v>
      </c>
      <c r="D56" s="69"/>
      <c r="E56" s="56" t="s">
        <v>7</v>
      </c>
      <c r="F56" s="65">
        <v>3042</v>
      </c>
      <c r="G56" s="68"/>
      <c r="H56" s="63" t="s">
        <v>7</v>
      </c>
      <c r="I56" s="70"/>
      <c r="J56" s="70"/>
      <c r="K56" s="69"/>
    </row>
    <row r="57" spans="1:11" ht="11.4" customHeight="1" x14ac:dyDescent="0.25">
      <c r="A57" s="63" t="s">
        <v>7</v>
      </c>
      <c r="B57" s="69"/>
      <c r="C57" s="63" t="s">
        <v>254</v>
      </c>
      <c r="D57" s="69"/>
      <c r="E57" s="56" t="s">
        <v>7</v>
      </c>
      <c r="F57" s="65">
        <v>42</v>
      </c>
      <c r="G57" s="68"/>
      <c r="H57" s="63" t="s">
        <v>7</v>
      </c>
      <c r="I57" s="70"/>
      <c r="J57" s="70"/>
      <c r="K57" s="69"/>
    </row>
    <row r="58" spans="1:11" ht="11.4" customHeight="1" x14ac:dyDescent="0.25">
      <c r="A58" s="63" t="s">
        <v>7</v>
      </c>
      <c r="B58" s="69"/>
      <c r="C58" s="63" t="s">
        <v>255</v>
      </c>
      <c r="D58" s="69"/>
      <c r="E58" s="56" t="s">
        <v>7</v>
      </c>
      <c r="F58" s="65">
        <v>42</v>
      </c>
      <c r="G58" s="68"/>
      <c r="H58" s="63" t="s">
        <v>7</v>
      </c>
      <c r="I58" s="70"/>
      <c r="J58" s="70"/>
      <c r="K58" s="69"/>
    </row>
    <row r="59" spans="1:11" ht="11.4" customHeight="1" x14ac:dyDescent="0.25">
      <c r="A59" s="63" t="s">
        <v>7</v>
      </c>
      <c r="B59" s="69"/>
      <c r="C59" s="63" t="s">
        <v>244</v>
      </c>
      <c r="D59" s="69"/>
      <c r="E59" s="56" t="s">
        <v>7</v>
      </c>
      <c r="F59" s="65">
        <v>1794</v>
      </c>
      <c r="G59" s="68"/>
      <c r="H59" s="63" t="s">
        <v>7</v>
      </c>
      <c r="I59" s="70"/>
      <c r="J59" s="70"/>
      <c r="K59" s="69"/>
    </row>
    <row r="60" spans="1:11" ht="11.4" customHeight="1" x14ac:dyDescent="0.25">
      <c r="A60" s="63" t="s">
        <v>7</v>
      </c>
      <c r="B60" s="69"/>
      <c r="C60" s="63" t="s">
        <v>245</v>
      </c>
      <c r="D60" s="69"/>
      <c r="E60" s="56" t="s">
        <v>7</v>
      </c>
      <c r="F60" s="65">
        <v>1206</v>
      </c>
      <c r="G60" s="68"/>
      <c r="H60" s="63" t="s">
        <v>7</v>
      </c>
      <c r="I60" s="70"/>
      <c r="J60" s="70"/>
      <c r="K60" s="69"/>
    </row>
    <row r="61" spans="1:11" ht="11.4" customHeight="1" x14ac:dyDescent="0.25">
      <c r="A61" s="63" t="s">
        <v>7</v>
      </c>
      <c r="B61" s="69"/>
      <c r="C61" s="63" t="s">
        <v>246</v>
      </c>
      <c r="D61" s="69"/>
      <c r="E61" s="56" t="s">
        <v>7</v>
      </c>
      <c r="F61" s="65">
        <v>365</v>
      </c>
      <c r="G61" s="68"/>
      <c r="H61" s="63" t="s">
        <v>7</v>
      </c>
      <c r="I61" s="70"/>
      <c r="J61" s="70"/>
      <c r="K61" s="69"/>
    </row>
    <row r="62" spans="1:11" ht="11.4" customHeight="1" x14ac:dyDescent="0.25">
      <c r="A62" s="63" t="s">
        <v>7</v>
      </c>
      <c r="B62" s="69"/>
      <c r="C62" s="63" t="s">
        <v>247</v>
      </c>
      <c r="D62" s="69"/>
      <c r="E62" s="56" t="s">
        <v>7</v>
      </c>
      <c r="F62" s="65">
        <v>1922</v>
      </c>
      <c r="G62" s="68"/>
      <c r="H62" s="63" t="s">
        <v>7</v>
      </c>
      <c r="I62" s="70"/>
      <c r="J62" s="70"/>
      <c r="K62" s="69"/>
    </row>
    <row r="63" spans="1:11" ht="11.4" customHeight="1" x14ac:dyDescent="0.25">
      <c r="A63" s="63" t="s">
        <v>7</v>
      </c>
      <c r="B63" s="69"/>
      <c r="C63" s="63" t="s">
        <v>248</v>
      </c>
      <c r="D63" s="69"/>
      <c r="E63" s="56" t="s">
        <v>7</v>
      </c>
      <c r="F63" s="65">
        <v>1123</v>
      </c>
      <c r="G63" s="87"/>
      <c r="H63" s="63" t="s">
        <v>7</v>
      </c>
      <c r="I63" s="70"/>
      <c r="J63" s="70"/>
      <c r="K63" s="69"/>
    </row>
    <row r="64" spans="1:11" ht="11.4" customHeight="1" x14ac:dyDescent="0.25">
      <c r="A64" s="63" t="s">
        <v>7</v>
      </c>
      <c r="B64" s="69"/>
      <c r="C64" s="63" t="s">
        <v>249</v>
      </c>
      <c r="D64" s="69"/>
      <c r="E64" s="56" t="s">
        <v>7</v>
      </c>
      <c r="F64" s="65">
        <v>6087</v>
      </c>
      <c r="G64" s="87"/>
      <c r="H64" s="63" t="s">
        <v>7</v>
      </c>
      <c r="I64" s="70"/>
      <c r="J64" s="70"/>
      <c r="K64" s="69"/>
    </row>
    <row r="65" spans="1:11" ht="11.4" customHeight="1" x14ac:dyDescent="0.25">
      <c r="A65" s="63" t="s">
        <v>7</v>
      </c>
      <c r="B65" s="69"/>
      <c r="C65" s="63" t="s">
        <v>250</v>
      </c>
      <c r="D65" s="69"/>
      <c r="E65" s="56" t="s">
        <v>251</v>
      </c>
      <c r="F65" s="65">
        <v>1096</v>
      </c>
      <c r="G65" s="87"/>
      <c r="H65" s="63" t="s">
        <v>7</v>
      </c>
      <c r="I65" s="70"/>
      <c r="J65" s="70"/>
      <c r="K65" s="69"/>
    </row>
    <row r="66" spans="1:11" ht="11.4" customHeight="1" x14ac:dyDescent="0.25">
      <c r="A66" s="63" t="s">
        <v>7</v>
      </c>
      <c r="B66" s="69"/>
      <c r="C66" s="63" t="s">
        <v>252</v>
      </c>
      <c r="D66" s="69"/>
      <c r="E66" s="56" t="s">
        <v>7</v>
      </c>
      <c r="F66" s="65">
        <v>7183</v>
      </c>
      <c r="G66" s="87"/>
      <c r="H66" s="63" t="s">
        <v>7</v>
      </c>
      <c r="I66" s="70"/>
      <c r="J66" s="70"/>
      <c r="K66" s="69"/>
    </row>
    <row r="67" spans="1:11" ht="18.149999999999999" customHeight="1" x14ac:dyDescent="0.25">
      <c r="A67" s="90" t="s">
        <v>27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ht="14.25" customHeight="1" x14ac:dyDescent="0.25">
      <c r="A68" s="77" t="s">
        <v>27</v>
      </c>
      <c r="B68" s="79" t="s">
        <v>28</v>
      </c>
      <c r="C68" s="79" t="s">
        <v>256</v>
      </c>
      <c r="D68" s="3">
        <v>0.06</v>
      </c>
      <c r="E68" s="3">
        <v>3940.28</v>
      </c>
      <c r="F68" s="3">
        <v>46.77</v>
      </c>
      <c r="G68" s="81">
        <v>236</v>
      </c>
      <c r="H68" s="81">
        <v>233</v>
      </c>
      <c r="I68" s="3">
        <v>3</v>
      </c>
      <c r="J68" s="81">
        <v>13.69</v>
      </c>
      <c r="K68" s="81">
        <v>0.82</v>
      </c>
    </row>
    <row r="69" spans="1:11" ht="89.85" customHeight="1" x14ac:dyDescent="0.25">
      <c r="A69" s="78"/>
      <c r="B69" s="80"/>
      <c r="C69" s="80"/>
      <c r="D69" s="4" t="s">
        <v>29</v>
      </c>
      <c r="E69" s="3">
        <v>3893.52</v>
      </c>
      <c r="F69" s="7"/>
      <c r="G69" s="92"/>
      <c r="H69" s="92"/>
      <c r="I69" s="7"/>
      <c r="J69" s="92"/>
      <c r="K69" s="92"/>
    </row>
    <row r="70" spans="1:11" ht="18.149999999999999" customHeight="1" x14ac:dyDescent="0.25">
      <c r="A70" s="83" t="s">
        <v>257</v>
      </c>
      <c r="B70" s="84"/>
      <c r="C70" s="84"/>
      <c r="D70" s="84"/>
      <c r="E70" s="84"/>
      <c r="F70" s="85">
        <v>236</v>
      </c>
      <c r="G70" s="86"/>
      <c r="H70" s="55">
        <v>233</v>
      </c>
      <c r="I70" s="55">
        <v>3</v>
      </c>
      <c r="J70" s="5" t="s">
        <v>7</v>
      </c>
      <c r="K70" s="55">
        <v>0.82</v>
      </c>
    </row>
    <row r="71" spans="1:11" ht="16.649999999999999" customHeight="1" x14ac:dyDescent="0.25">
      <c r="A71" s="61" t="s">
        <v>7</v>
      </c>
      <c r="B71" s="62"/>
      <c r="C71" s="62"/>
      <c r="D71" s="62"/>
      <c r="E71" s="62"/>
      <c r="F71" s="62"/>
      <c r="G71" s="62"/>
      <c r="H71" s="62"/>
      <c r="I71" s="6">
        <v>0</v>
      </c>
      <c r="J71" s="61" t="s">
        <v>7</v>
      </c>
      <c r="K71" s="62"/>
    </row>
    <row r="72" spans="1:11" ht="8.4" customHeight="1" x14ac:dyDescent="0.25"/>
    <row r="73" spans="1:11" ht="11.4" customHeight="1" x14ac:dyDescent="0.25">
      <c r="A73" s="63" t="s">
        <v>7</v>
      </c>
      <c r="B73" s="69"/>
      <c r="C73" s="63" t="s">
        <v>243</v>
      </c>
      <c r="D73" s="69"/>
      <c r="E73" s="56" t="s">
        <v>7</v>
      </c>
      <c r="F73" s="65">
        <v>236</v>
      </c>
      <c r="G73" s="87"/>
      <c r="H73" s="63" t="s">
        <v>7</v>
      </c>
      <c r="I73" s="70"/>
      <c r="J73" s="70"/>
      <c r="K73" s="69"/>
    </row>
    <row r="74" spans="1:11" ht="11.4" customHeight="1" x14ac:dyDescent="0.25">
      <c r="A74" s="63" t="s">
        <v>7</v>
      </c>
      <c r="B74" s="69"/>
      <c r="C74" s="63" t="s">
        <v>244</v>
      </c>
      <c r="D74" s="69"/>
      <c r="E74" s="56" t="s">
        <v>7</v>
      </c>
      <c r="F74" s="65">
        <v>233</v>
      </c>
      <c r="G74" s="87"/>
      <c r="H74" s="63" t="s">
        <v>7</v>
      </c>
      <c r="I74" s="70"/>
      <c r="J74" s="70"/>
      <c r="K74" s="69"/>
    </row>
    <row r="75" spans="1:11" ht="11.4" customHeight="1" x14ac:dyDescent="0.25">
      <c r="A75" s="63" t="s">
        <v>7</v>
      </c>
      <c r="B75" s="69"/>
      <c r="C75" s="63" t="s">
        <v>245</v>
      </c>
      <c r="D75" s="69"/>
      <c r="E75" s="56" t="s">
        <v>7</v>
      </c>
      <c r="F75" s="65">
        <v>3</v>
      </c>
      <c r="G75" s="87"/>
      <c r="H75" s="63" t="s">
        <v>7</v>
      </c>
      <c r="I75" s="70"/>
      <c r="J75" s="70"/>
      <c r="K75" s="69"/>
    </row>
    <row r="76" spans="1:11" ht="11.4" customHeight="1" x14ac:dyDescent="0.25">
      <c r="A76" s="63" t="s">
        <v>7</v>
      </c>
      <c r="B76" s="69"/>
      <c r="C76" s="63" t="s">
        <v>247</v>
      </c>
      <c r="D76" s="69"/>
      <c r="E76" s="56" t="s">
        <v>7</v>
      </c>
      <c r="F76" s="65">
        <v>196</v>
      </c>
      <c r="G76" s="87"/>
      <c r="H76" s="63" t="s">
        <v>7</v>
      </c>
      <c r="I76" s="70"/>
      <c r="J76" s="70"/>
      <c r="K76" s="69"/>
    </row>
    <row r="77" spans="1:11" ht="11.4" customHeight="1" x14ac:dyDescent="0.25">
      <c r="A77" s="63" t="s">
        <v>7</v>
      </c>
      <c r="B77" s="69"/>
      <c r="C77" s="63" t="s">
        <v>248</v>
      </c>
      <c r="D77" s="69"/>
      <c r="E77" s="56" t="s">
        <v>7</v>
      </c>
      <c r="F77" s="65">
        <v>135</v>
      </c>
      <c r="G77" s="87"/>
      <c r="H77" s="63" t="s">
        <v>7</v>
      </c>
      <c r="I77" s="70"/>
      <c r="J77" s="70"/>
      <c r="K77" s="69"/>
    </row>
    <row r="78" spans="1:11" ht="11.4" customHeight="1" x14ac:dyDescent="0.25">
      <c r="A78" s="63" t="s">
        <v>7</v>
      </c>
      <c r="B78" s="69"/>
      <c r="C78" s="63" t="s">
        <v>249</v>
      </c>
      <c r="D78" s="69"/>
      <c r="E78" s="56" t="s">
        <v>7</v>
      </c>
      <c r="F78" s="65">
        <v>567</v>
      </c>
      <c r="G78" s="87"/>
      <c r="H78" s="63" t="s">
        <v>7</v>
      </c>
      <c r="I78" s="70"/>
      <c r="J78" s="70"/>
      <c r="K78" s="69"/>
    </row>
    <row r="79" spans="1:11" ht="11.4" customHeight="1" x14ac:dyDescent="0.25">
      <c r="A79" s="63" t="s">
        <v>7</v>
      </c>
      <c r="B79" s="69"/>
      <c r="C79" s="63" t="s">
        <v>250</v>
      </c>
      <c r="D79" s="69"/>
      <c r="E79" s="56" t="s">
        <v>251</v>
      </c>
      <c r="F79" s="65">
        <v>102</v>
      </c>
      <c r="G79" s="87"/>
      <c r="H79" s="63" t="s">
        <v>7</v>
      </c>
      <c r="I79" s="70"/>
      <c r="J79" s="70"/>
      <c r="K79" s="69"/>
    </row>
    <row r="80" spans="1:11" ht="11.4" customHeight="1" x14ac:dyDescent="0.25">
      <c r="A80" s="63" t="s">
        <v>7</v>
      </c>
      <c r="B80" s="69"/>
      <c r="C80" s="63" t="s">
        <v>252</v>
      </c>
      <c r="D80" s="69"/>
      <c r="E80" s="56" t="s">
        <v>7</v>
      </c>
      <c r="F80" s="65">
        <v>669</v>
      </c>
      <c r="G80" s="87"/>
      <c r="H80" s="63" t="s">
        <v>7</v>
      </c>
      <c r="I80" s="70"/>
      <c r="J80" s="70"/>
      <c r="K80" s="69"/>
    </row>
    <row r="81" spans="1:11" ht="18.149999999999999" customHeight="1" x14ac:dyDescent="0.25">
      <c r="A81" s="90" t="s">
        <v>30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4.25" customHeight="1" x14ac:dyDescent="0.25">
      <c r="A82" s="77" t="s">
        <v>30</v>
      </c>
      <c r="B82" s="79" t="s">
        <v>31</v>
      </c>
      <c r="C82" s="79" t="s">
        <v>32</v>
      </c>
      <c r="D82" s="3">
        <v>1</v>
      </c>
      <c r="E82" s="3">
        <v>2099.8200000000002</v>
      </c>
      <c r="F82" s="3">
        <v>844.53</v>
      </c>
      <c r="G82" s="81">
        <v>2100</v>
      </c>
      <c r="H82" s="81">
        <v>1255</v>
      </c>
      <c r="I82" s="3">
        <v>845</v>
      </c>
      <c r="J82" s="81">
        <v>3.82</v>
      </c>
      <c r="K82" s="81">
        <v>3.82</v>
      </c>
    </row>
    <row r="83" spans="1:11" ht="133.35" customHeight="1" x14ac:dyDescent="0.25">
      <c r="A83" s="78"/>
      <c r="B83" s="80"/>
      <c r="C83" s="80"/>
      <c r="D83" s="4" t="s">
        <v>0</v>
      </c>
      <c r="E83" s="3">
        <v>1255.3</v>
      </c>
      <c r="F83" s="3">
        <v>255.23</v>
      </c>
      <c r="G83" s="92"/>
      <c r="H83" s="92"/>
      <c r="I83" s="3">
        <v>255</v>
      </c>
      <c r="J83" s="82"/>
      <c r="K83" s="82"/>
    </row>
    <row r="84" spans="1:11" ht="18.149999999999999" customHeight="1" x14ac:dyDescent="0.25">
      <c r="A84" s="83" t="s">
        <v>258</v>
      </c>
      <c r="B84" s="84"/>
      <c r="C84" s="84"/>
      <c r="D84" s="84"/>
      <c r="E84" s="84"/>
      <c r="F84" s="85">
        <v>2100</v>
      </c>
      <c r="G84" s="93"/>
      <c r="H84" s="55">
        <v>1255</v>
      </c>
      <c r="I84" s="55">
        <v>845</v>
      </c>
      <c r="J84" s="5" t="s">
        <v>7</v>
      </c>
      <c r="K84" s="55">
        <v>3.82</v>
      </c>
    </row>
    <row r="85" spans="1:11" ht="16.649999999999999" customHeight="1" x14ac:dyDescent="0.25">
      <c r="A85" s="61" t="s">
        <v>7</v>
      </c>
      <c r="B85" s="62"/>
      <c r="C85" s="62"/>
      <c r="D85" s="62"/>
      <c r="E85" s="62"/>
      <c r="F85" s="62"/>
      <c r="G85" s="62"/>
      <c r="H85" s="62"/>
      <c r="I85" s="6">
        <v>255</v>
      </c>
      <c r="J85" s="61" t="s">
        <v>7</v>
      </c>
      <c r="K85" s="62"/>
    </row>
    <row r="86" spans="1:11" ht="8.4" customHeight="1" x14ac:dyDescent="0.25"/>
    <row r="87" spans="1:11" ht="11.4" customHeight="1" x14ac:dyDescent="0.25">
      <c r="A87" s="63" t="s">
        <v>7</v>
      </c>
      <c r="B87" s="69"/>
      <c r="C87" s="63" t="s">
        <v>243</v>
      </c>
      <c r="D87" s="69"/>
      <c r="E87" s="56" t="s">
        <v>7</v>
      </c>
      <c r="F87" s="65">
        <v>2100</v>
      </c>
      <c r="G87" s="68"/>
      <c r="H87" s="63" t="s">
        <v>7</v>
      </c>
      <c r="I87" s="70"/>
      <c r="J87" s="70"/>
      <c r="K87" s="69"/>
    </row>
    <row r="88" spans="1:11" ht="11.4" customHeight="1" x14ac:dyDescent="0.25">
      <c r="A88" s="63" t="s">
        <v>7</v>
      </c>
      <c r="B88" s="69"/>
      <c r="C88" s="63" t="s">
        <v>244</v>
      </c>
      <c r="D88" s="69"/>
      <c r="E88" s="56" t="s">
        <v>7</v>
      </c>
      <c r="F88" s="65">
        <v>1255</v>
      </c>
      <c r="G88" s="68"/>
      <c r="H88" s="63" t="s">
        <v>7</v>
      </c>
      <c r="I88" s="70"/>
      <c r="J88" s="70"/>
      <c r="K88" s="69"/>
    </row>
    <row r="89" spans="1:11" ht="11.4" customHeight="1" x14ac:dyDescent="0.25">
      <c r="A89" s="63" t="s">
        <v>7</v>
      </c>
      <c r="B89" s="69"/>
      <c r="C89" s="63" t="s">
        <v>245</v>
      </c>
      <c r="D89" s="69"/>
      <c r="E89" s="56" t="s">
        <v>7</v>
      </c>
      <c r="F89" s="65">
        <v>845</v>
      </c>
      <c r="G89" s="68"/>
      <c r="H89" s="63" t="s">
        <v>7</v>
      </c>
      <c r="I89" s="70"/>
      <c r="J89" s="70"/>
      <c r="K89" s="69"/>
    </row>
    <row r="90" spans="1:11" ht="11.4" customHeight="1" x14ac:dyDescent="0.25">
      <c r="A90" s="63" t="s">
        <v>7</v>
      </c>
      <c r="B90" s="69"/>
      <c r="C90" s="63" t="s">
        <v>246</v>
      </c>
      <c r="D90" s="69"/>
      <c r="E90" s="56" t="s">
        <v>7</v>
      </c>
      <c r="F90" s="65">
        <v>255</v>
      </c>
      <c r="G90" s="68"/>
      <c r="H90" s="63" t="s">
        <v>7</v>
      </c>
      <c r="I90" s="70"/>
      <c r="J90" s="70"/>
      <c r="K90" s="69"/>
    </row>
    <row r="91" spans="1:11" ht="11.4" customHeight="1" x14ac:dyDescent="0.25">
      <c r="A91" s="63" t="s">
        <v>7</v>
      </c>
      <c r="B91" s="69"/>
      <c r="C91" s="63" t="s">
        <v>247</v>
      </c>
      <c r="D91" s="69"/>
      <c r="E91" s="56" t="s">
        <v>7</v>
      </c>
      <c r="F91" s="65">
        <v>1344</v>
      </c>
      <c r="G91" s="68"/>
      <c r="H91" s="63" t="s">
        <v>7</v>
      </c>
      <c r="I91" s="70"/>
      <c r="J91" s="70"/>
      <c r="K91" s="69"/>
    </row>
    <row r="92" spans="1:11" ht="11.4" customHeight="1" x14ac:dyDescent="0.25">
      <c r="A92" s="63" t="s">
        <v>7</v>
      </c>
      <c r="B92" s="69"/>
      <c r="C92" s="63" t="s">
        <v>248</v>
      </c>
      <c r="D92" s="69"/>
      <c r="E92" s="56" t="s">
        <v>7</v>
      </c>
      <c r="F92" s="65">
        <v>785</v>
      </c>
      <c r="G92" s="87"/>
      <c r="H92" s="63" t="s">
        <v>7</v>
      </c>
      <c r="I92" s="70"/>
      <c r="J92" s="70"/>
      <c r="K92" s="69"/>
    </row>
    <row r="93" spans="1:11" ht="11.4" customHeight="1" x14ac:dyDescent="0.25">
      <c r="A93" s="63" t="s">
        <v>7</v>
      </c>
      <c r="B93" s="69"/>
      <c r="C93" s="63" t="s">
        <v>249</v>
      </c>
      <c r="D93" s="69"/>
      <c r="E93" s="56" t="s">
        <v>7</v>
      </c>
      <c r="F93" s="65">
        <v>4229</v>
      </c>
      <c r="G93" s="87"/>
      <c r="H93" s="63" t="s">
        <v>7</v>
      </c>
      <c r="I93" s="70"/>
      <c r="J93" s="70"/>
      <c r="K93" s="69"/>
    </row>
    <row r="94" spans="1:11" ht="11.4" customHeight="1" x14ac:dyDescent="0.25">
      <c r="A94" s="63" t="s">
        <v>7</v>
      </c>
      <c r="B94" s="69"/>
      <c r="C94" s="63" t="s">
        <v>250</v>
      </c>
      <c r="D94" s="69"/>
      <c r="E94" s="56" t="s">
        <v>251</v>
      </c>
      <c r="F94" s="65">
        <v>761</v>
      </c>
      <c r="G94" s="87"/>
      <c r="H94" s="63" t="s">
        <v>7</v>
      </c>
      <c r="I94" s="70"/>
      <c r="J94" s="70"/>
      <c r="K94" s="69"/>
    </row>
    <row r="95" spans="1:11" ht="11.4" customHeight="1" x14ac:dyDescent="0.25">
      <c r="A95" s="63" t="s">
        <v>7</v>
      </c>
      <c r="B95" s="69"/>
      <c r="C95" s="63" t="s">
        <v>252</v>
      </c>
      <c r="D95" s="69"/>
      <c r="E95" s="56" t="s">
        <v>7</v>
      </c>
      <c r="F95" s="65">
        <v>4990</v>
      </c>
      <c r="G95" s="87"/>
      <c r="H95" s="63" t="s">
        <v>7</v>
      </c>
      <c r="I95" s="70"/>
      <c r="J95" s="70"/>
      <c r="K95" s="69"/>
    </row>
    <row r="96" spans="1:11" ht="18.149999999999999" customHeight="1" x14ac:dyDescent="0.25">
      <c r="A96" s="90" t="s">
        <v>259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1:11" ht="14.25" customHeight="1" x14ac:dyDescent="0.25">
      <c r="A97" s="77" t="s">
        <v>259</v>
      </c>
      <c r="B97" s="79" t="s">
        <v>25</v>
      </c>
      <c r="C97" s="79" t="s">
        <v>26</v>
      </c>
      <c r="D97" s="3">
        <v>1</v>
      </c>
      <c r="E97" s="3">
        <v>3041.82</v>
      </c>
      <c r="F97" s="3">
        <v>1206.47</v>
      </c>
      <c r="G97" s="81">
        <v>3042</v>
      </c>
      <c r="H97" s="81">
        <v>1794</v>
      </c>
      <c r="I97" s="3">
        <v>1206</v>
      </c>
      <c r="J97" s="81">
        <v>5.45</v>
      </c>
      <c r="K97" s="81">
        <v>5.45</v>
      </c>
    </row>
    <row r="98" spans="1:11" ht="89.85" customHeight="1" x14ac:dyDescent="0.25">
      <c r="A98" s="78"/>
      <c r="B98" s="80"/>
      <c r="C98" s="80"/>
      <c r="D98" s="4" t="s">
        <v>0</v>
      </c>
      <c r="E98" s="3">
        <v>1793.28</v>
      </c>
      <c r="F98" s="3">
        <v>364.62</v>
      </c>
      <c r="G98" s="92"/>
      <c r="H98" s="92"/>
      <c r="I98" s="3">
        <v>365</v>
      </c>
      <c r="J98" s="92"/>
      <c r="K98" s="92"/>
    </row>
    <row r="99" spans="1:11" ht="18.149999999999999" customHeight="1" x14ac:dyDescent="0.25">
      <c r="A99" s="83" t="s">
        <v>260</v>
      </c>
      <c r="B99" s="84"/>
      <c r="C99" s="84"/>
      <c r="D99" s="84"/>
      <c r="E99" s="84"/>
      <c r="F99" s="85">
        <v>3042</v>
      </c>
      <c r="G99" s="86"/>
      <c r="H99" s="55">
        <v>1794</v>
      </c>
      <c r="I99" s="55">
        <v>1206</v>
      </c>
      <c r="J99" s="5" t="s">
        <v>7</v>
      </c>
      <c r="K99" s="55">
        <v>5.45</v>
      </c>
    </row>
    <row r="100" spans="1:11" ht="16.649999999999999" customHeight="1" x14ac:dyDescent="0.25">
      <c r="A100" s="61" t="s">
        <v>7</v>
      </c>
      <c r="B100" s="62"/>
      <c r="C100" s="62"/>
      <c r="D100" s="62"/>
      <c r="E100" s="62"/>
      <c r="F100" s="62"/>
      <c r="G100" s="62"/>
      <c r="H100" s="62"/>
      <c r="I100" s="6">
        <v>365</v>
      </c>
      <c r="J100" s="61" t="s">
        <v>7</v>
      </c>
      <c r="K100" s="62"/>
    </row>
    <row r="101" spans="1:11" ht="8.4" customHeight="1" x14ac:dyDescent="0.25"/>
    <row r="102" spans="1:11" ht="11.4" customHeight="1" x14ac:dyDescent="0.25">
      <c r="A102" s="63" t="s">
        <v>7</v>
      </c>
      <c r="B102" s="69"/>
      <c r="C102" s="63" t="s">
        <v>243</v>
      </c>
      <c r="D102" s="69"/>
      <c r="E102" s="56" t="s">
        <v>7</v>
      </c>
      <c r="F102" s="65">
        <v>3042</v>
      </c>
      <c r="G102" s="68"/>
      <c r="H102" s="63" t="s">
        <v>7</v>
      </c>
      <c r="I102" s="70"/>
      <c r="J102" s="70"/>
      <c r="K102" s="69"/>
    </row>
    <row r="103" spans="1:11" ht="11.4" customHeight="1" x14ac:dyDescent="0.25">
      <c r="A103" s="63" t="s">
        <v>7</v>
      </c>
      <c r="B103" s="69"/>
      <c r="C103" s="63" t="s">
        <v>254</v>
      </c>
      <c r="D103" s="69"/>
      <c r="E103" s="56" t="s">
        <v>7</v>
      </c>
      <c r="F103" s="65">
        <v>42</v>
      </c>
      <c r="G103" s="68"/>
      <c r="H103" s="63" t="s">
        <v>7</v>
      </c>
      <c r="I103" s="70"/>
      <c r="J103" s="70"/>
      <c r="K103" s="69"/>
    </row>
    <row r="104" spans="1:11" ht="11.4" customHeight="1" x14ac:dyDescent="0.25">
      <c r="A104" s="63" t="s">
        <v>7</v>
      </c>
      <c r="B104" s="69"/>
      <c r="C104" s="63" t="s">
        <v>255</v>
      </c>
      <c r="D104" s="69"/>
      <c r="E104" s="56" t="s">
        <v>7</v>
      </c>
      <c r="F104" s="65">
        <v>42</v>
      </c>
      <c r="G104" s="68"/>
      <c r="H104" s="63" t="s">
        <v>7</v>
      </c>
      <c r="I104" s="70"/>
      <c r="J104" s="70"/>
      <c r="K104" s="69"/>
    </row>
    <row r="105" spans="1:11" ht="11.4" customHeight="1" x14ac:dyDescent="0.25">
      <c r="A105" s="63" t="s">
        <v>7</v>
      </c>
      <c r="B105" s="69"/>
      <c r="C105" s="63" t="s">
        <v>244</v>
      </c>
      <c r="D105" s="69"/>
      <c r="E105" s="56" t="s">
        <v>7</v>
      </c>
      <c r="F105" s="65">
        <v>1794</v>
      </c>
      <c r="G105" s="68"/>
      <c r="H105" s="63" t="s">
        <v>7</v>
      </c>
      <c r="I105" s="70"/>
      <c r="J105" s="70"/>
      <c r="K105" s="69"/>
    </row>
    <row r="106" spans="1:11" ht="11.4" customHeight="1" x14ac:dyDescent="0.25">
      <c r="A106" s="63" t="s">
        <v>7</v>
      </c>
      <c r="B106" s="69"/>
      <c r="C106" s="63" t="s">
        <v>245</v>
      </c>
      <c r="D106" s="69"/>
      <c r="E106" s="56" t="s">
        <v>7</v>
      </c>
      <c r="F106" s="65">
        <v>1206</v>
      </c>
      <c r="G106" s="68"/>
      <c r="H106" s="63" t="s">
        <v>7</v>
      </c>
      <c r="I106" s="70"/>
      <c r="J106" s="70"/>
      <c r="K106" s="69"/>
    </row>
    <row r="107" spans="1:11" ht="11.4" customHeight="1" x14ac:dyDescent="0.25">
      <c r="A107" s="63" t="s">
        <v>7</v>
      </c>
      <c r="B107" s="69"/>
      <c r="C107" s="63" t="s">
        <v>246</v>
      </c>
      <c r="D107" s="69"/>
      <c r="E107" s="56" t="s">
        <v>7</v>
      </c>
      <c r="F107" s="65">
        <v>365</v>
      </c>
      <c r="G107" s="68"/>
      <c r="H107" s="63" t="s">
        <v>7</v>
      </c>
      <c r="I107" s="70"/>
      <c r="J107" s="70"/>
      <c r="K107" s="69"/>
    </row>
    <row r="108" spans="1:11" ht="11.4" customHeight="1" x14ac:dyDescent="0.25">
      <c r="A108" s="63" t="s">
        <v>7</v>
      </c>
      <c r="B108" s="69"/>
      <c r="C108" s="63" t="s">
        <v>247</v>
      </c>
      <c r="D108" s="69"/>
      <c r="E108" s="56" t="s">
        <v>7</v>
      </c>
      <c r="F108" s="65">
        <v>1922</v>
      </c>
      <c r="G108" s="87"/>
      <c r="H108" s="63" t="s">
        <v>7</v>
      </c>
      <c r="I108" s="70"/>
      <c r="J108" s="70"/>
      <c r="K108" s="69"/>
    </row>
    <row r="109" spans="1:11" ht="11.4" customHeight="1" x14ac:dyDescent="0.25">
      <c r="A109" s="63" t="s">
        <v>7</v>
      </c>
      <c r="B109" s="69"/>
      <c r="C109" s="63" t="s">
        <v>248</v>
      </c>
      <c r="D109" s="69"/>
      <c r="E109" s="56" t="s">
        <v>7</v>
      </c>
      <c r="F109" s="65">
        <v>1123</v>
      </c>
      <c r="G109" s="87"/>
      <c r="H109" s="63" t="s">
        <v>7</v>
      </c>
      <c r="I109" s="70"/>
      <c r="J109" s="70"/>
      <c r="K109" s="69"/>
    </row>
    <row r="110" spans="1:11" ht="11.4" customHeight="1" x14ac:dyDescent="0.25">
      <c r="A110" s="63" t="s">
        <v>7</v>
      </c>
      <c r="B110" s="69"/>
      <c r="C110" s="63" t="s">
        <v>249</v>
      </c>
      <c r="D110" s="69"/>
      <c r="E110" s="56" t="s">
        <v>7</v>
      </c>
      <c r="F110" s="65">
        <v>6087</v>
      </c>
      <c r="G110" s="87"/>
      <c r="H110" s="63" t="s">
        <v>7</v>
      </c>
      <c r="I110" s="70"/>
      <c r="J110" s="70"/>
      <c r="K110" s="69"/>
    </row>
    <row r="111" spans="1:11" ht="11.4" customHeight="1" x14ac:dyDescent="0.25">
      <c r="A111" s="63" t="s">
        <v>7</v>
      </c>
      <c r="B111" s="69"/>
      <c r="C111" s="63" t="s">
        <v>250</v>
      </c>
      <c r="D111" s="69"/>
      <c r="E111" s="56" t="s">
        <v>251</v>
      </c>
      <c r="F111" s="65">
        <v>1096</v>
      </c>
      <c r="G111" s="87"/>
      <c r="H111" s="63" t="s">
        <v>7</v>
      </c>
      <c r="I111" s="70"/>
      <c r="J111" s="70"/>
      <c r="K111" s="69"/>
    </row>
    <row r="112" spans="1:11" ht="11.4" customHeight="1" x14ac:dyDescent="0.25">
      <c r="A112" s="63" t="s">
        <v>7</v>
      </c>
      <c r="B112" s="69"/>
      <c r="C112" s="63" t="s">
        <v>252</v>
      </c>
      <c r="D112" s="69"/>
      <c r="E112" s="56" t="s">
        <v>7</v>
      </c>
      <c r="F112" s="65">
        <v>7183</v>
      </c>
      <c r="G112" s="87"/>
      <c r="H112" s="63" t="s">
        <v>7</v>
      </c>
      <c r="I112" s="70"/>
      <c r="J112" s="70"/>
      <c r="K112" s="69"/>
    </row>
    <row r="113" spans="1:11" ht="18.149999999999999" customHeight="1" x14ac:dyDescent="0.25">
      <c r="A113" s="90" t="s">
        <v>33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1:11" ht="14.25" customHeight="1" x14ac:dyDescent="0.25">
      <c r="A114" s="77" t="s">
        <v>33</v>
      </c>
      <c r="B114" s="79" t="s">
        <v>34</v>
      </c>
      <c r="C114" s="79" t="s">
        <v>35</v>
      </c>
      <c r="D114" s="3">
        <v>1</v>
      </c>
      <c r="E114" s="3">
        <v>1374.45</v>
      </c>
      <c r="F114" s="3">
        <v>6.12</v>
      </c>
      <c r="G114" s="81">
        <v>1374</v>
      </c>
      <c r="H114" s="81">
        <v>1368</v>
      </c>
      <c r="I114" s="3">
        <v>6</v>
      </c>
      <c r="J114" s="81">
        <v>4.54</v>
      </c>
      <c r="K114" s="81">
        <v>4.54</v>
      </c>
    </row>
    <row r="115" spans="1:11" ht="165.75" customHeight="1" x14ac:dyDescent="0.25">
      <c r="A115" s="78"/>
      <c r="B115" s="80"/>
      <c r="C115" s="80"/>
      <c r="D115" s="4" t="s">
        <v>36</v>
      </c>
      <c r="E115" s="3">
        <v>1368.33</v>
      </c>
      <c r="F115" s="7"/>
      <c r="G115" s="82"/>
      <c r="H115" s="82"/>
      <c r="I115" s="7"/>
      <c r="J115" s="82"/>
      <c r="K115" s="82"/>
    </row>
    <row r="116" spans="1:11" ht="18.149999999999999" customHeight="1" x14ac:dyDescent="0.25">
      <c r="A116" s="83" t="s">
        <v>261</v>
      </c>
      <c r="B116" s="84"/>
      <c r="C116" s="84"/>
      <c r="D116" s="84"/>
      <c r="E116" s="84"/>
      <c r="F116" s="85">
        <v>1374</v>
      </c>
      <c r="G116" s="93"/>
      <c r="H116" s="55">
        <v>1368</v>
      </c>
      <c r="I116" s="55">
        <v>6</v>
      </c>
      <c r="J116" s="5" t="s">
        <v>7</v>
      </c>
      <c r="K116" s="55">
        <v>4.54</v>
      </c>
    </row>
    <row r="117" spans="1:11" ht="16.649999999999999" customHeight="1" x14ac:dyDescent="0.25">
      <c r="A117" s="61" t="s">
        <v>7</v>
      </c>
      <c r="B117" s="62"/>
      <c r="C117" s="62"/>
      <c r="D117" s="62"/>
      <c r="E117" s="62"/>
      <c r="F117" s="62"/>
      <c r="G117" s="62"/>
      <c r="H117" s="62"/>
      <c r="I117" s="6">
        <v>0</v>
      </c>
      <c r="J117" s="61" t="s">
        <v>7</v>
      </c>
      <c r="K117" s="62"/>
    </row>
    <row r="118" spans="1:11" ht="8.4" customHeight="1" x14ac:dyDescent="0.25"/>
    <row r="119" spans="1:11" ht="11.4" customHeight="1" x14ac:dyDescent="0.25">
      <c r="A119" s="63" t="s">
        <v>7</v>
      </c>
      <c r="B119" s="69"/>
      <c r="C119" s="63" t="s">
        <v>243</v>
      </c>
      <c r="D119" s="69"/>
      <c r="E119" s="56" t="s">
        <v>7</v>
      </c>
      <c r="F119" s="65">
        <v>1374</v>
      </c>
      <c r="G119" s="68"/>
      <c r="H119" s="63" t="s">
        <v>7</v>
      </c>
      <c r="I119" s="70"/>
      <c r="J119" s="70"/>
      <c r="K119" s="69"/>
    </row>
    <row r="120" spans="1:11" ht="11.4" customHeight="1" x14ac:dyDescent="0.25">
      <c r="A120" s="63" t="s">
        <v>7</v>
      </c>
      <c r="B120" s="69"/>
      <c r="C120" s="63" t="s">
        <v>244</v>
      </c>
      <c r="D120" s="69"/>
      <c r="E120" s="56" t="s">
        <v>7</v>
      </c>
      <c r="F120" s="65">
        <v>1368</v>
      </c>
      <c r="G120" s="68"/>
      <c r="H120" s="63" t="s">
        <v>7</v>
      </c>
      <c r="I120" s="70"/>
      <c r="J120" s="70"/>
      <c r="K120" s="69"/>
    </row>
    <row r="121" spans="1:11" ht="11.4" customHeight="1" x14ac:dyDescent="0.25">
      <c r="A121" s="63" t="s">
        <v>7</v>
      </c>
      <c r="B121" s="69"/>
      <c r="C121" s="63" t="s">
        <v>245</v>
      </c>
      <c r="D121" s="69"/>
      <c r="E121" s="56" t="s">
        <v>7</v>
      </c>
      <c r="F121" s="65">
        <v>6</v>
      </c>
      <c r="G121" s="68"/>
      <c r="H121" s="63" t="s">
        <v>7</v>
      </c>
      <c r="I121" s="70"/>
      <c r="J121" s="70"/>
      <c r="K121" s="69"/>
    </row>
    <row r="122" spans="1:11" ht="11.4" customHeight="1" x14ac:dyDescent="0.25">
      <c r="A122" s="63" t="s">
        <v>7</v>
      </c>
      <c r="B122" s="69"/>
      <c r="C122" s="63" t="s">
        <v>247</v>
      </c>
      <c r="D122" s="69"/>
      <c r="E122" s="56" t="s">
        <v>7</v>
      </c>
      <c r="F122" s="65">
        <v>1026</v>
      </c>
      <c r="G122" s="68"/>
      <c r="H122" s="63" t="s">
        <v>7</v>
      </c>
      <c r="I122" s="70"/>
      <c r="J122" s="70"/>
      <c r="K122" s="69"/>
    </row>
    <row r="123" spans="1:11" ht="11.4" customHeight="1" x14ac:dyDescent="0.25">
      <c r="A123" s="63" t="s">
        <v>7</v>
      </c>
      <c r="B123" s="69"/>
      <c r="C123" s="63" t="s">
        <v>248</v>
      </c>
      <c r="D123" s="69"/>
      <c r="E123" s="56" t="s">
        <v>7</v>
      </c>
      <c r="F123" s="65">
        <v>657</v>
      </c>
      <c r="G123" s="87"/>
      <c r="H123" s="63" t="s">
        <v>7</v>
      </c>
      <c r="I123" s="70"/>
      <c r="J123" s="70"/>
      <c r="K123" s="69"/>
    </row>
    <row r="124" spans="1:11" ht="11.4" customHeight="1" x14ac:dyDescent="0.25">
      <c r="A124" s="63" t="s">
        <v>7</v>
      </c>
      <c r="B124" s="69"/>
      <c r="C124" s="63" t="s">
        <v>249</v>
      </c>
      <c r="D124" s="69"/>
      <c r="E124" s="56" t="s">
        <v>7</v>
      </c>
      <c r="F124" s="65">
        <v>3057</v>
      </c>
      <c r="G124" s="87"/>
      <c r="H124" s="63" t="s">
        <v>7</v>
      </c>
      <c r="I124" s="70"/>
      <c r="J124" s="70"/>
      <c r="K124" s="69"/>
    </row>
    <row r="125" spans="1:11" ht="11.4" customHeight="1" x14ac:dyDescent="0.25">
      <c r="A125" s="63" t="s">
        <v>7</v>
      </c>
      <c r="B125" s="69"/>
      <c r="C125" s="63" t="s">
        <v>250</v>
      </c>
      <c r="D125" s="69"/>
      <c r="E125" s="56" t="s">
        <v>251</v>
      </c>
      <c r="F125" s="65">
        <v>550</v>
      </c>
      <c r="G125" s="87"/>
      <c r="H125" s="63" t="s">
        <v>7</v>
      </c>
      <c r="I125" s="70"/>
      <c r="J125" s="70"/>
      <c r="K125" s="69"/>
    </row>
    <row r="126" spans="1:11" ht="11.4" customHeight="1" x14ac:dyDescent="0.25">
      <c r="A126" s="63" t="s">
        <v>7</v>
      </c>
      <c r="B126" s="69"/>
      <c r="C126" s="63" t="s">
        <v>252</v>
      </c>
      <c r="D126" s="69"/>
      <c r="E126" s="56" t="s">
        <v>7</v>
      </c>
      <c r="F126" s="65">
        <v>3607</v>
      </c>
      <c r="G126" s="87"/>
      <c r="H126" s="63" t="s">
        <v>7</v>
      </c>
      <c r="I126" s="70"/>
      <c r="J126" s="70"/>
      <c r="K126" s="69"/>
    </row>
    <row r="127" spans="1:11" ht="18.149999999999999" customHeight="1" x14ac:dyDescent="0.25">
      <c r="A127" s="90" t="s">
        <v>37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1:11" ht="14.25" customHeight="1" x14ac:dyDescent="0.25">
      <c r="A128" s="77" t="s">
        <v>37</v>
      </c>
      <c r="B128" s="79" t="s">
        <v>38</v>
      </c>
      <c r="C128" s="79" t="s">
        <v>39</v>
      </c>
      <c r="D128" s="3">
        <v>1</v>
      </c>
      <c r="E128" s="3">
        <v>2038.05</v>
      </c>
      <c r="F128" s="3">
        <v>8.75</v>
      </c>
      <c r="G128" s="81">
        <v>2038</v>
      </c>
      <c r="H128" s="81">
        <v>1954</v>
      </c>
      <c r="I128" s="3">
        <v>9</v>
      </c>
      <c r="J128" s="81">
        <v>6.48</v>
      </c>
      <c r="K128" s="81">
        <v>6.48</v>
      </c>
    </row>
    <row r="129" spans="1:11" ht="122.4" customHeight="1" x14ac:dyDescent="0.25">
      <c r="A129" s="78"/>
      <c r="B129" s="80"/>
      <c r="C129" s="80"/>
      <c r="D129" s="4" t="s">
        <v>36</v>
      </c>
      <c r="E129" s="3">
        <v>1954.76</v>
      </c>
      <c r="F129" s="7"/>
      <c r="G129" s="92"/>
      <c r="H129" s="92"/>
      <c r="I129" s="7"/>
      <c r="J129" s="92"/>
      <c r="K129" s="92"/>
    </row>
    <row r="130" spans="1:11" ht="18.149999999999999" customHeight="1" x14ac:dyDescent="0.25">
      <c r="A130" s="83" t="s">
        <v>262</v>
      </c>
      <c r="B130" s="84"/>
      <c r="C130" s="84"/>
      <c r="D130" s="84"/>
      <c r="E130" s="84"/>
      <c r="F130" s="85">
        <v>2038</v>
      </c>
      <c r="G130" s="86"/>
      <c r="H130" s="55">
        <v>1954</v>
      </c>
      <c r="I130" s="55">
        <v>9</v>
      </c>
      <c r="J130" s="5" t="s">
        <v>7</v>
      </c>
      <c r="K130" s="55">
        <v>6.48</v>
      </c>
    </row>
    <row r="131" spans="1:11" ht="16.649999999999999" customHeight="1" x14ac:dyDescent="0.25">
      <c r="A131" s="61" t="s">
        <v>7</v>
      </c>
      <c r="B131" s="62"/>
      <c r="C131" s="62"/>
      <c r="D131" s="62"/>
      <c r="E131" s="62"/>
      <c r="F131" s="62"/>
      <c r="G131" s="62"/>
      <c r="H131" s="62"/>
      <c r="I131" s="6">
        <v>0</v>
      </c>
      <c r="J131" s="61" t="s">
        <v>7</v>
      </c>
      <c r="K131" s="62"/>
    </row>
    <row r="132" spans="1:11" ht="8.4" customHeight="1" x14ac:dyDescent="0.25"/>
    <row r="133" spans="1:11" ht="11.4" customHeight="1" x14ac:dyDescent="0.25">
      <c r="A133" s="63" t="s">
        <v>7</v>
      </c>
      <c r="B133" s="69"/>
      <c r="C133" s="63" t="s">
        <v>243</v>
      </c>
      <c r="D133" s="69"/>
      <c r="E133" s="56" t="s">
        <v>7</v>
      </c>
      <c r="F133" s="65">
        <v>2038</v>
      </c>
      <c r="G133" s="68"/>
      <c r="H133" s="63" t="s">
        <v>7</v>
      </c>
      <c r="I133" s="70"/>
      <c r="J133" s="70"/>
      <c r="K133" s="69"/>
    </row>
    <row r="134" spans="1:11" ht="11.4" customHeight="1" x14ac:dyDescent="0.25">
      <c r="A134" s="63" t="s">
        <v>7</v>
      </c>
      <c r="B134" s="69"/>
      <c r="C134" s="63" t="s">
        <v>254</v>
      </c>
      <c r="D134" s="69"/>
      <c r="E134" s="56" t="s">
        <v>7</v>
      </c>
      <c r="F134" s="65">
        <v>75</v>
      </c>
      <c r="G134" s="68"/>
      <c r="H134" s="63" t="s">
        <v>7</v>
      </c>
      <c r="I134" s="70"/>
      <c r="J134" s="70"/>
      <c r="K134" s="69"/>
    </row>
    <row r="135" spans="1:11" ht="11.4" customHeight="1" x14ac:dyDescent="0.25">
      <c r="A135" s="63" t="s">
        <v>7</v>
      </c>
      <c r="B135" s="69"/>
      <c r="C135" s="63" t="s">
        <v>255</v>
      </c>
      <c r="D135" s="69"/>
      <c r="E135" s="56" t="s">
        <v>7</v>
      </c>
      <c r="F135" s="65">
        <v>75</v>
      </c>
      <c r="G135" s="68"/>
      <c r="H135" s="63" t="s">
        <v>7</v>
      </c>
      <c r="I135" s="70"/>
      <c r="J135" s="70"/>
      <c r="K135" s="69"/>
    </row>
    <row r="136" spans="1:11" ht="11.4" customHeight="1" x14ac:dyDescent="0.25">
      <c r="A136" s="63" t="s">
        <v>7</v>
      </c>
      <c r="B136" s="69"/>
      <c r="C136" s="63" t="s">
        <v>244</v>
      </c>
      <c r="D136" s="69"/>
      <c r="E136" s="56" t="s">
        <v>7</v>
      </c>
      <c r="F136" s="65">
        <v>1954</v>
      </c>
      <c r="G136" s="68"/>
      <c r="H136" s="63" t="s">
        <v>7</v>
      </c>
      <c r="I136" s="70"/>
      <c r="J136" s="70"/>
      <c r="K136" s="69"/>
    </row>
    <row r="137" spans="1:11" ht="11.4" customHeight="1" x14ac:dyDescent="0.25">
      <c r="A137" s="63" t="s">
        <v>7</v>
      </c>
      <c r="B137" s="69"/>
      <c r="C137" s="63" t="s">
        <v>245</v>
      </c>
      <c r="D137" s="69"/>
      <c r="E137" s="56" t="s">
        <v>7</v>
      </c>
      <c r="F137" s="65">
        <v>9</v>
      </c>
      <c r="G137" s="68"/>
      <c r="H137" s="63" t="s">
        <v>7</v>
      </c>
      <c r="I137" s="70"/>
      <c r="J137" s="70"/>
      <c r="K137" s="69"/>
    </row>
    <row r="138" spans="1:11" ht="11.4" customHeight="1" x14ac:dyDescent="0.25">
      <c r="A138" s="63" t="s">
        <v>7</v>
      </c>
      <c r="B138" s="69"/>
      <c r="C138" s="63" t="s">
        <v>247</v>
      </c>
      <c r="D138" s="69"/>
      <c r="E138" s="56" t="s">
        <v>7</v>
      </c>
      <c r="F138" s="65">
        <v>1466</v>
      </c>
      <c r="G138" s="68"/>
      <c r="H138" s="63" t="s">
        <v>7</v>
      </c>
      <c r="I138" s="70"/>
      <c r="J138" s="70"/>
      <c r="K138" s="69"/>
    </row>
    <row r="139" spans="1:11" ht="11.4" customHeight="1" x14ac:dyDescent="0.25">
      <c r="A139" s="63" t="s">
        <v>7</v>
      </c>
      <c r="B139" s="69"/>
      <c r="C139" s="63" t="s">
        <v>248</v>
      </c>
      <c r="D139" s="69"/>
      <c r="E139" s="56" t="s">
        <v>7</v>
      </c>
      <c r="F139" s="65">
        <v>938</v>
      </c>
      <c r="G139" s="87"/>
      <c r="H139" s="63" t="s">
        <v>7</v>
      </c>
      <c r="I139" s="70"/>
      <c r="J139" s="70"/>
      <c r="K139" s="69"/>
    </row>
    <row r="140" spans="1:11" ht="11.4" customHeight="1" x14ac:dyDescent="0.25">
      <c r="A140" s="63" t="s">
        <v>7</v>
      </c>
      <c r="B140" s="69"/>
      <c r="C140" s="63" t="s">
        <v>249</v>
      </c>
      <c r="D140" s="69"/>
      <c r="E140" s="56" t="s">
        <v>7</v>
      </c>
      <c r="F140" s="65">
        <v>4442</v>
      </c>
      <c r="G140" s="87"/>
      <c r="H140" s="63" t="s">
        <v>7</v>
      </c>
      <c r="I140" s="70"/>
      <c r="J140" s="70"/>
      <c r="K140" s="69"/>
    </row>
    <row r="141" spans="1:11" ht="11.4" customHeight="1" x14ac:dyDescent="0.25">
      <c r="A141" s="63" t="s">
        <v>7</v>
      </c>
      <c r="B141" s="69"/>
      <c r="C141" s="63" t="s">
        <v>250</v>
      </c>
      <c r="D141" s="69"/>
      <c r="E141" s="56" t="s">
        <v>251</v>
      </c>
      <c r="F141" s="65">
        <v>800</v>
      </c>
      <c r="G141" s="87"/>
      <c r="H141" s="63" t="s">
        <v>7</v>
      </c>
      <c r="I141" s="70"/>
      <c r="J141" s="70"/>
      <c r="K141" s="69"/>
    </row>
    <row r="142" spans="1:11" ht="11.4" customHeight="1" x14ac:dyDescent="0.25">
      <c r="A142" s="63" t="s">
        <v>7</v>
      </c>
      <c r="B142" s="69"/>
      <c r="C142" s="63" t="s">
        <v>252</v>
      </c>
      <c r="D142" s="69"/>
      <c r="E142" s="56" t="s">
        <v>7</v>
      </c>
      <c r="F142" s="65">
        <v>5242</v>
      </c>
      <c r="G142" s="87"/>
      <c r="H142" s="63" t="s">
        <v>7</v>
      </c>
      <c r="I142" s="70"/>
      <c r="J142" s="70"/>
      <c r="K142" s="69"/>
    </row>
    <row r="143" spans="1:11" ht="18.149999999999999" customHeight="1" x14ac:dyDescent="0.25">
      <c r="A143" s="90" t="s">
        <v>40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1:11" ht="14.25" customHeight="1" x14ac:dyDescent="0.25">
      <c r="A144" s="77" t="s">
        <v>40</v>
      </c>
      <c r="B144" s="79" t="s">
        <v>41</v>
      </c>
      <c r="C144" s="79" t="s">
        <v>263</v>
      </c>
      <c r="D144" s="3">
        <v>0.06</v>
      </c>
      <c r="E144" s="3">
        <v>2396.16</v>
      </c>
      <c r="F144" s="3">
        <v>26.19</v>
      </c>
      <c r="G144" s="81">
        <v>144</v>
      </c>
      <c r="H144" s="81">
        <v>142</v>
      </c>
      <c r="I144" s="3">
        <v>2</v>
      </c>
      <c r="J144" s="81">
        <v>8.33</v>
      </c>
      <c r="K144" s="81">
        <v>0.5</v>
      </c>
    </row>
    <row r="145" spans="1:11" ht="111.75" customHeight="1" x14ac:dyDescent="0.25">
      <c r="A145" s="78"/>
      <c r="B145" s="80"/>
      <c r="C145" s="80"/>
      <c r="D145" s="4" t="s">
        <v>29</v>
      </c>
      <c r="E145" s="3">
        <v>2369.9699999999998</v>
      </c>
      <c r="F145" s="7"/>
      <c r="G145" s="92"/>
      <c r="H145" s="92"/>
      <c r="I145" s="7"/>
      <c r="J145" s="92"/>
      <c r="K145" s="92"/>
    </row>
    <row r="146" spans="1:11" ht="18.149999999999999" customHeight="1" x14ac:dyDescent="0.25">
      <c r="A146" s="83" t="s">
        <v>264</v>
      </c>
      <c r="B146" s="84"/>
      <c r="C146" s="84"/>
      <c r="D146" s="84"/>
      <c r="E146" s="84"/>
      <c r="F146" s="85">
        <v>144</v>
      </c>
      <c r="G146" s="93"/>
      <c r="H146" s="55">
        <v>142</v>
      </c>
      <c r="I146" s="55">
        <v>2</v>
      </c>
      <c r="J146" s="5" t="s">
        <v>7</v>
      </c>
      <c r="K146" s="55">
        <v>0.5</v>
      </c>
    </row>
    <row r="147" spans="1:11" ht="16.649999999999999" customHeight="1" x14ac:dyDescent="0.25">
      <c r="A147" s="61" t="s">
        <v>7</v>
      </c>
      <c r="B147" s="62"/>
      <c r="C147" s="62"/>
      <c r="D147" s="62"/>
      <c r="E147" s="62"/>
      <c r="F147" s="62"/>
      <c r="G147" s="62"/>
      <c r="H147" s="62"/>
      <c r="I147" s="6">
        <v>0</v>
      </c>
      <c r="J147" s="61" t="s">
        <v>7</v>
      </c>
      <c r="K147" s="62"/>
    </row>
    <row r="148" spans="1:11" ht="8.4" customHeight="1" x14ac:dyDescent="0.25"/>
    <row r="149" spans="1:11" ht="11.4" customHeight="1" x14ac:dyDescent="0.25">
      <c r="A149" s="63" t="s">
        <v>7</v>
      </c>
      <c r="B149" s="69"/>
      <c r="C149" s="63" t="s">
        <v>243</v>
      </c>
      <c r="D149" s="69"/>
      <c r="E149" s="56" t="s">
        <v>7</v>
      </c>
      <c r="F149" s="65">
        <v>144</v>
      </c>
      <c r="G149" s="68"/>
      <c r="H149" s="63" t="s">
        <v>7</v>
      </c>
      <c r="I149" s="70"/>
      <c r="J149" s="70"/>
      <c r="K149" s="69"/>
    </row>
    <row r="150" spans="1:11" ht="11.4" customHeight="1" x14ac:dyDescent="0.25">
      <c r="A150" s="63" t="s">
        <v>7</v>
      </c>
      <c r="B150" s="69"/>
      <c r="C150" s="63" t="s">
        <v>244</v>
      </c>
      <c r="D150" s="69"/>
      <c r="E150" s="56" t="s">
        <v>7</v>
      </c>
      <c r="F150" s="65">
        <v>142</v>
      </c>
      <c r="G150" s="68"/>
      <c r="H150" s="63" t="s">
        <v>7</v>
      </c>
      <c r="I150" s="70"/>
      <c r="J150" s="70"/>
      <c r="K150" s="69"/>
    </row>
    <row r="151" spans="1:11" ht="11.4" customHeight="1" x14ac:dyDescent="0.25">
      <c r="A151" s="63" t="s">
        <v>7</v>
      </c>
      <c r="B151" s="69"/>
      <c r="C151" s="63" t="s">
        <v>245</v>
      </c>
      <c r="D151" s="69"/>
      <c r="E151" s="56" t="s">
        <v>7</v>
      </c>
      <c r="F151" s="65">
        <v>2</v>
      </c>
      <c r="G151" s="68"/>
      <c r="H151" s="63" t="s">
        <v>7</v>
      </c>
      <c r="I151" s="70"/>
      <c r="J151" s="70"/>
      <c r="K151" s="69"/>
    </row>
    <row r="152" spans="1:11" ht="11.4" customHeight="1" x14ac:dyDescent="0.25">
      <c r="A152" s="63" t="s">
        <v>7</v>
      </c>
      <c r="B152" s="69"/>
      <c r="C152" s="63" t="s">
        <v>247</v>
      </c>
      <c r="D152" s="69"/>
      <c r="E152" s="56" t="s">
        <v>7</v>
      </c>
      <c r="F152" s="65">
        <v>119</v>
      </c>
      <c r="G152" s="68"/>
      <c r="H152" s="63" t="s">
        <v>7</v>
      </c>
      <c r="I152" s="70"/>
      <c r="J152" s="70"/>
      <c r="K152" s="69"/>
    </row>
    <row r="153" spans="1:11" ht="11.4" customHeight="1" x14ac:dyDescent="0.25">
      <c r="A153" s="63" t="s">
        <v>7</v>
      </c>
      <c r="B153" s="69"/>
      <c r="C153" s="63" t="s">
        <v>248</v>
      </c>
      <c r="D153" s="69"/>
      <c r="E153" s="56" t="s">
        <v>7</v>
      </c>
      <c r="F153" s="65">
        <v>82</v>
      </c>
      <c r="G153" s="68"/>
      <c r="H153" s="63" t="s">
        <v>7</v>
      </c>
      <c r="I153" s="70"/>
      <c r="J153" s="70"/>
      <c r="K153" s="69"/>
    </row>
    <row r="154" spans="1:11" ht="11.4" customHeight="1" x14ac:dyDescent="0.25">
      <c r="A154" s="63" t="s">
        <v>7</v>
      </c>
      <c r="B154" s="69"/>
      <c r="C154" s="63" t="s">
        <v>249</v>
      </c>
      <c r="D154" s="69"/>
      <c r="E154" s="56" t="s">
        <v>7</v>
      </c>
      <c r="F154" s="65">
        <v>345</v>
      </c>
      <c r="G154" s="87"/>
      <c r="H154" s="63" t="s">
        <v>7</v>
      </c>
      <c r="I154" s="70"/>
      <c r="J154" s="70"/>
      <c r="K154" s="69"/>
    </row>
    <row r="155" spans="1:11" ht="11.4" customHeight="1" x14ac:dyDescent="0.25">
      <c r="A155" s="63" t="s">
        <v>7</v>
      </c>
      <c r="B155" s="69"/>
      <c r="C155" s="63" t="s">
        <v>250</v>
      </c>
      <c r="D155" s="69"/>
      <c r="E155" s="56" t="s">
        <v>251</v>
      </c>
      <c r="F155" s="65">
        <v>62</v>
      </c>
      <c r="G155" s="87"/>
      <c r="H155" s="63" t="s">
        <v>7</v>
      </c>
      <c r="I155" s="70"/>
      <c r="J155" s="70"/>
      <c r="K155" s="69"/>
    </row>
    <row r="156" spans="1:11" ht="11.4" customHeight="1" x14ac:dyDescent="0.25">
      <c r="A156" s="63" t="s">
        <v>7</v>
      </c>
      <c r="B156" s="69"/>
      <c r="C156" s="63" t="s">
        <v>252</v>
      </c>
      <c r="D156" s="69"/>
      <c r="E156" s="56" t="s">
        <v>7</v>
      </c>
      <c r="F156" s="65">
        <v>407</v>
      </c>
      <c r="G156" s="87"/>
      <c r="H156" s="63" t="s">
        <v>7</v>
      </c>
      <c r="I156" s="70"/>
      <c r="J156" s="70"/>
      <c r="K156" s="69"/>
    </row>
    <row r="157" spans="1:11" ht="18.149999999999999" customHeight="1" x14ac:dyDescent="0.25">
      <c r="A157" s="90" t="s">
        <v>42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1:11" ht="14.25" customHeight="1" x14ac:dyDescent="0.25">
      <c r="A158" s="77" t="s">
        <v>42</v>
      </c>
      <c r="B158" s="79" t="s">
        <v>28</v>
      </c>
      <c r="C158" s="79" t="s">
        <v>256</v>
      </c>
      <c r="D158" s="3">
        <v>0.06</v>
      </c>
      <c r="E158" s="3">
        <v>3940.28</v>
      </c>
      <c r="F158" s="3">
        <v>46.77</v>
      </c>
      <c r="G158" s="81">
        <v>236</v>
      </c>
      <c r="H158" s="81">
        <v>233</v>
      </c>
      <c r="I158" s="3">
        <v>3</v>
      </c>
      <c r="J158" s="81">
        <v>13.69</v>
      </c>
      <c r="K158" s="81">
        <v>0.82</v>
      </c>
    </row>
    <row r="159" spans="1:11" ht="89.85" customHeight="1" x14ac:dyDescent="0.25">
      <c r="A159" s="78"/>
      <c r="B159" s="80"/>
      <c r="C159" s="80"/>
      <c r="D159" s="4" t="s">
        <v>29</v>
      </c>
      <c r="E159" s="3">
        <v>3893.52</v>
      </c>
      <c r="F159" s="7"/>
      <c r="G159" s="92"/>
      <c r="H159" s="92"/>
      <c r="I159" s="7"/>
      <c r="J159" s="92"/>
      <c r="K159" s="92"/>
    </row>
    <row r="160" spans="1:11" ht="18.149999999999999" customHeight="1" x14ac:dyDescent="0.25">
      <c r="A160" s="83" t="s">
        <v>265</v>
      </c>
      <c r="B160" s="84"/>
      <c r="C160" s="84"/>
      <c r="D160" s="84"/>
      <c r="E160" s="84"/>
      <c r="F160" s="85">
        <v>236</v>
      </c>
      <c r="G160" s="86"/>
      <c r="H160" s="55">
        <v>233</v>
      </c>
      <c r="I160" s="55">
        <v>3</v>
      </c>
      <c r="J160" s="5" t="s">
        <v>7</v>
      </c>
      <c r="K160" s="55">
        <v>0.82</v>
      </c>
    </row>
    <row r="161" spans="1:11" ht="16.649999999999999" customHeight="1" x14ac:dyDescent="0.25">
      <c r="A161" s="61" t="s">
        <v>7</v>
      </c>
      <c r="B161" s="62"/>
      <c r="C161" s="62"/>
      <c r="D161" s="62"/>
      <c r="E161" s="62"/>
      <c r="F161" s="62"/>
      <c r="G161" s="62"/>
      <c r="H161" s="62"/>
      <c r="I161" s="6">
        <v>0</v>
      </c>
      <c r="J161" s="61" t="s">
        <v>7</v>
      </c>
      <c r="K161" s="62"/>
    </row>
    <row r="162" spans="1:11" ht="8.4" customHeight="1" x14ac:dyDescent="0.25"/>
    <row r="163" spans="1:11" ht="11.4" customHeight="1" x14ac:dyDescent="0.25">
      <c r="A163" s="63" t="s">
        <v>7</v>
      </c>
      <c r="B163" s="69"/>
      <c r="C163" s="63" t="s">
        <v>243</v>
      </c>
      <c r="D163" s="69"/>
      <c r="E163" s="56" t="s">
        <v>7</v>
      </c>
      <c r="F163" s="65">
        <v>236</v>
      </c>
      <c r="G163" s="68"/>
      <c r="H163" s="63" t="s">
        <v>7</v>
      </c>
      <c r="I163" s="70"/>
      <c r="J163" s="70"/>
      <c r="K163" s="69"/>
    </row>
    <row r="164" spans="1:11" ht="11.4" customHeight="1" x14ac:dyDescent="0.25">
      <c r="A164" s="63" t="s">
        <v>7</v>
      </c>
      <c r="B164" s="69"/>
      <c r="C164" s="63" t="s">
        <v>244</v>
      </c>
      <c r="D164" s="69"/>
      <c r="E164" s="56" t="s">
        <v>7</v>
      </c>
      <c r="F164" s="65">
        <v>233</v>
      </c>
      <c r="G164" s="68"/>
      <c r="H164" s="63" t="s">
        <v>7</v>
      </c>
      <c r="I164" s="70"/>
      <c r="J164" s="70"/>
      <c r="K164" s="69"/>
    </row>
    <row r="165" spans="1:11" ht="11.4" customHeight="1" x14ac:dyDescent="0.25">
      <c r="A165" s="63" t="s">
        <v>7</v>
      </c>
      <c r="B165" s="69"/>
      <c r="C165" s="63" t="s">
        <v>245</v>
      </c>
      <c r="D165" s="69"/>
      <c r="E165" s="56" t="s">
        <v>7</v>
      </c>
      <c r="F165" s="65">
        <v>3</v>
      </c>
      <c r="G165" s="68"/>
      <c r="H165" s="63" t="s">
        <v>7</v>
      </c>
      <c r="I165" s="70"/>
      <c r="J165" s="70"/>
      <c r="K165" s="69"/>
    </row>
    <row r="166" spans="1:11" ht="11.4" customHeight="1" x14ac:dyDescent="0.25">
      <c r="A166" s="63" t="s">
        <v>7</v>
      </c>
      <c r="B166" s="69"/>
      <c r="C166" s="63" t="s">
        <v>247</v>
      </c>
      <c r="D166" s="69"/>
      <c r="E166" s="56" t="s">
        <v>7</v>
      </c>
      <c r="F166" s="65">
        <v>196</v>
      </c>
      <c r="G166" s="68"/>
      <c r="H166" s="63" t="s">
        <v>7</v>
      </c>
      <c r="I166" s="70"/>
      <c r="J166" s="70"/>
      <c r="K166" s="69"/>
    </row>
    <row r="167" spans="1:11" ht="11.4" customHeight="1" x14ac:dyDescent="0.25">
      <c r="A167" s="63" t="s">
        <v>7</v>
      </c>
      <c r="B167" s="69"/>
      <c r="C167" s="63" t="s">
        <v>248</v>
      </c>
      <c r="D167" s="69"/>
      <c r="E167" s="56" t="s">
        <v>7</v>
      </c>
      <c r="F167" s="65">
        <v>135</v>
      </c>
      <c r="G167" s="68"/>
      <c r="H167" s="63" t="s">
        <v>7</v>
      </c>
      <c r="I167" s="70"/>
      <c r="J167" s="70"/>
      <c r="K167" s="69"/>
    </row>
    <row r="168" spans="1:11" ht="11.4" customHeight="1" x14ac:dyDescent="0.25">
      <c r="A168" s="63" t="s">
        <v>7</v>
      </c>
      <c r="B168" s="69"/>
      <c r="C168" s="63" t="s">
        <v>249</v>
      </c>
      <c r="D168" s="69"/>
      <c r="E168" s="56" t="s">
        <v>7</v>
      </c>
      <c r="F168" s="65">
        <v>567</v>
      </c>
      <c r="G168" s="68"/>
      <c r="H168" s="63" t="s">
        <v>7</v>
      </c>
      <c r="I168" s="70"/>
      <c r="J168" s="70"/>
      <c r="K168" s="69"/>
    </row>
    <row r="169" spans="1:11" ht="11.4" customHeight="1" x14ac:dyDescent="0.25">
      <c r="A169" s="63" t="s">
        <v>7</v>
      </c>
      <c r="B169" s="69"/>
      <c r="C169" s="63" t="s">
        <v>250</v>
      </c>
      <c r="D169" s="69"/>
      <c r="E169" s="56" t="s">
        <v>251</v>
      </c>
      <c r="F169" s="65">
        <v>102</v>
      </c>
      <c r="G169" s="68"/>
      <c r="H169" s="63" t="s">
        <v>7</v>
      </c>
      <c r="I169" s="70"/>
      <c r="J169" s="70"/>
      <c r="K169" s="69"/>
    </row>
    <row r="170" spans="1:11" ht="11.4" customHeight="1" x14ac:dyDescent="0.25">
      <c r="A170" s="63" t="s">
        <v>7</v>
      </c>
      <c r="B170" s="69"/>
      <c r="C170" s="63" t="s">
        <v>252</v>
      </c>
      <c r="D170" s="69"/>
      <c r="E170" s="56" t="s">
        <v>7</v>
      </c>
      <c r="F170" s="65">
        <v>669</v>
      </c>
      <c r="G170" s="87"/>
      <c r="H170" s="63" t="s">
        <v>7</v>
      </c>
      <c r="I170" s="70"/>
      <c r="J170" s="70"/>
      <c r="K170" s="69"/>
    </row>
    <row r="171" spans="1:11" ht="18.149999999999999" customHeight="1" x14ac:dyDescent="0.25">
      <c r="A171" s="83" t="s">
        <v>43</v>
      </c>
      <c r="B171" s="84"/>
      <c r="C171" s="84"/>
      <c r="D171" s="84"/>
      <c r="E171" s="84"/>
      <c r="F171" s="88">
        <v>12212</v>
      </c>
      <c r="G171" s="89"/>
      <c r="H171" s="55">
        <v>8773</v>
      </c>
      <c r="I171" s="55">
        <v>3280</v>
      </c>
      <c r="J171" s="5" t="s">
        <v>7</v>
      </c>
      <c r="K171" s="55">
        <v>27.87</v>
      </c>
    </row>
    <row r="172" spans="1:11" ht="16.649999999999999" customHeight="1" x14ac:dyDescent="0.25">
      <c r="A172" s="61" t="s">
        <v>7</v>
      </c>
      <c r="B172" s="62"/>
      <c r="C172" s="62"/>
      <c r="D172" s="62"/>
      <c r="E172" s="62"/>
      <c r="F172" s="62"/>
      <c r="G172" s="62"/>
      <c r="H172" s="62"/>
      <c r="I172" s="6">
        <v>985</v>
      </c>
      <c r="J172" s="61" t="s">
        <v>7</v>
      </c>
      <c r="K172" s="62"/>
    </row>
    <row r="173" spans="1:11" ht="14.25" customHeight="1" x14ac:dyDescent="0.25"/>
    <row r="174" spans="1:11" ht="18.149999999999999" customHeight="1" x14ac:dyDescent="0.25">
      <c r="A174" s="83" t="s">
        <v>266</v>
      </c>
      <c r="B174" s="84"/>
      <c r="C174" s="84"/>
      <c r="D174" s="84"/>
      <c r="E174" s="84"/>
      <c r="F174" s="85">
        <v>13376</v>
      </c>
      <c r="G174" s="86"/>
      <c r="H174" s="55">
        <v>9476</v>
      </c>
      <c r="I174" s="55">
        <v>3741</v>
      </c>
      <c r="J174" s="5" t="s">
        <v>7</v>
      </c>
      <c r="K174" s="55">
        <v>28.35</v>
      </c>
    </row>
    <row r="175" spans="1:11" ht="16.649999999999999" customHeight="1" x14ac:dyDescent="0.25">
      <c r="A175" s="61" t="s">
        <v>7</v>
      </c>
      <c r="B175" s="62"/>
      <c r="C175" s="62"/>
      <c r="D175" s="62"/>
      <c r="E175" s="62"/>
      <c r="F175" s="62"/>
      <c r="G175" s="62"/>
      <c r="H175" s="62"/>
      <c r="I175" s="6">
        <v>1115</v>
      </c>
      <c r="J175" s="61" t="s">
        <v>7</v>
      </c>
      <c r="K175" s="62"/>
    </row>
    <row r="176" spans="1:11" ht="28.65" customHeight="1" x14ac:dyDescent="0.25"/>
    <row r="177" spans="1:11" ht="18.149999999999999" customHeight="1" x14ac:dyDescent="0.25">
      <c r="A177" s="71" t="s">
        <v>267</v>
      </c>
      <c r="B177" s="72"/>
      <c r="C177" s="53" t="s">
        <v>7</v>
      </c>
      <c r="D177" s="73" t="s">
        <v>7</v>
      </c>
      <c r="E177" s="74"/>
      <c r="F177" s="74"/>
      <c r="G177" s="53" t="s">
        <v>7</v>
      </c>
      <c r="H177" s="75" t="s">
        <v>7</v>
      </c>
      <c r="I177" s="76"/>
      <c r="J177" s="76"/>
      <c r="K177" s="76"/>
    </row>
    <row r="178" spans="1:11" ht="11.4" customHeight="1" x14ac:dyDescent="0.25"/>
  </sheetData>
  <mergeCells count="536">
    <mergeCell ref="A3:B3"/>
    <mergeCell ref="C3:E3"/>
    <mergeCell ref="F3:G3"/>
    <mergeCell ref="H3:K3"/>
    <mergeCell ref="A5:B5"/>
    <mergeCell ref="C5:E5"/>
    <mergeCell ref="F5:G5"/>
    <mergeCell ref="H5:K5"/>
    <mergeCell ref="A1:I1"/>
    <mergeCell ref="J1:K1"/>
    <mergeCell ref="A2:B2"/>
    <mergeCell ref="C2:E2"/>
    <mergeCell ref="F2:G2"/>
    <mergeCell ref="H2:K2"/>
    <mergeCell ref="A6:E6"/>
    <mergeCell ref="F6:K6"/>
    <mergeCell ref="A7:K7"/>
    <mergeCell ref="A8:K8"/>
    <mergeCell ref="A9:K9"/>
    <mergeCell ref="A10:A12"/>
    <mergeCell ref="B10:B12"/>
    <mergeCell ref="C10:C12"/>
    <mergeCell ref="D10:D12"/>
    <mergeCell ref="E10:F10"/>
    <mergeCell ref="A21:B21"/>
    <mergeCell ref="C21:D21"/>
    <mergeCell ref="F21:G21"/>
    <mergeCell ref="H21:K21"/>
    <mergeCell ref="A17:E17"/>
    <mergeCell ref="F17:G17"/>
    <mergeCell ref="G10:I10"/>
    <mergeCell ref="J10:K11"/>
    <mergeCell ref="G11:G12"/>
    <mergeCell ref="H11:H12"/>
    <mergeCell ref="A14:K14"/>
    <mergeCell ref="A24:B24"/>
    <mergeCell ref="C24:D24"/>
    <mergeCell ref="F24:G24"/>
    <mergeCell ref="H24:K24"/>
    <mergeCell ref="A25:B25"/>
    <mergeCell ref="C25:D25"/>
    <mergeCell ref="F25:G25"/>
    <mergeCell ref="H25:K25"/>
    <mergeCell ref="A22:B22"/>
    <mergeCell ref="C22:D22"/>
    <mergeCell ref="F22:G22"/>
    <mergeCell ref="H22:K22"/>
    <mergeCell ref="A23:B23"/>
    <mergeCell ref="C23:D23"/>
    <mergeCell ref="F23:G23"/>
    <mergeCell ref="H23:K23"/>
    <mergeCell ref="A28:B28"/>
    <mergeCell ref="C28:D28"/>
    <mergeCell ref="F28:G28"/>
    <mergeCell ref="H28:K28"/>
    <mergeCell ref="F29:G29"/>
    <mergeCell ref="A29:E29"/>
    <mergeCell ref="A26:B26"/>
    <mergeCell ref="C26:D26"/>
    <mergeCell ref="F26:G26"/>
    <mergeCell ref="H26:K26"/>
    <mergeCell ref="A27:B27"/>
    <mergeCell ref="C27:D27"/>
    <mergeCell ref="F27:G27"/>
    <mergeCell ref="H27:K27"/>
    <mergeCell ref="A32:A33"/>
    <mergeCell ref="B32:B33"/>
    <mergeCell ref="C32:C33"/>
    <mergeCell ref="G32:G33"/>
    <mergeCell ref="H32:H33"/>
    <mergeCell ref="J32:J33"/>
    <mergeCell ref="K32:K33"/>
    <mergeCell ref="A30:H30"/>
    <mergeCell ref="J30:K30"/>
    <mergeCell ref="A38:B38"/>
    <mergeCell ref="C38:D38"/>
    <mergeCell ref="F38:G38"/>
    <mergeCell ref="H38:K38"/>
    <mergeCell ref="A39:B39"/>
    <mergeCell ref="C39:D39"/>
    <mergeCell ref="F39:G39"/>
    <mergeCell ref="H39:K39"/>
    <mergeCell ref="A34:E34"/>
    <mergeCell ref="F34:G34"/>
    <mergeCell ref="A35:H35"/>
    <mergeCell ref="J35:K35"/>
    <mergeCell ref="A37:B37"/>
    <mergeCell ref="C37:D37"/>
    <mergeCell ref="F37:G37"/>
    <mergeCell ref="H37:K37"/>
    <mergeCell ref="A49:K49"/>
    <mergeCell ref="A50:K50"/>
    <mergeCell ref="A44:B44"/>
    <mergeCell ref="C44:D44"/>
    <mergeCell ref="F44:G44"/>
    <mergeCell ref="H44:K44"/>
    <mergeCell ref="A45:B45"/>
    <mergeCell ref="C45:D45"/>
    <mergeCell ref="F45:G45"/>
    <mergeCell ref="H45:K45"/>
    <mergeCell ref="A46:B46"/>
    <mergeCell ref="C46:D46"/>
    <mergeCell ref="H46:K46"/>
    <mergeCell ref="A47:B47"/>
    <mergeCell ref="C47:D47"/>
    <mergeCell ref="F47:G47"/>
    <mergeCell ref="H47:K47"/>
    <mergeCell ref="K51:K52"/>
    <mergeCell ref="A53:E53"/>
    <mergeCell ref="F53:G53"/>
    <mergeCell ref="A54:H54"/>
    <mergeCell ref="J54:K54"/>
    <mergeCell ref="A56:B56"/>
    <mergeCell ref="C56:D56"/>
    <mergeCell ref="F56:G56"/>
    <mergeCell ref="H56:K56"/>
    <mergeCell ref="A51:A52"/>
    <mergeCell ref="B51:B52"/>
    <mergeCell ref="C51:C52"/>
    <mergeCell ref="G51:G52"/>
    <mergeCell ref="H51:H52"/>
    <mergeCell ref="J51:J52"/>
    <mergeCell ref="A59:B59"/>
    <mergeCell ref="C59:D59"/>
    <mergeCell ref="F59:G59"/>
    <mergeCell ref="H59:K59"/>
    <mergeCell ref="A60:B60"/>
    <mergeCell ref="C60:D60"/>
    <mergeCell ref="F60:G60"/>
    <mergeCell ref="H60:K60"/>
    <mergeCell ref="A57:B57"/>
    <mergeCell ref="C57:D57"/>
    <mergeCell ref="F57:G57"/>
    <mergeCell ref="H57:K57"/>
    <mergeCell ref="A58:B58"/>
    <mergeCell ref="C58:D58"/>
    <mergeCell ref="F58:G58"/>
    <mergeCell ref="H58:K58"/>
    <mergeCell ref="A63:B63"/>
    <mergeCell ref="C63:D63"/>
    <mergeCell ref="F63:G63"/>
    <mergeCell ref="H63:K63"/>
    <mergeCell ref="A64:B64"/>
    <mergeCell ref="C64:D64"/>
    <mergeCell ref="F64:G64"/>
    <mergeCell ref="H64:K64"/>
    <mergeCell ref="A61:B61"/>
    <mergeCell ref="C61:D61"/>
    <mergeCell ref="F61:G61"/>
    <mergeCell ref="H61:K61"/>
    <mergeCell ref="A62:B62"/>
    <mergeCell ref="C62:D62"/>
    <mergeCell ref="F62:G62"/>
    <mergeCell ref="H62:K62"/>
    <mergeCell ref="A67:K67"/>
    <mergeCell ref="A68:A69"/>
    <mergeCell ref="B68:B69"/>
    <mergeCell ref="C68:C69"/>
    <mergeCell ref="G68:G69"/>
    <mergeCell ref="H68:H69"/>
    <mergeCell ref="J68:J69"/>
    <mergeCell ref="K68:K69"/>
    <mergeCell ref="A65:B65"/>
    <mergeCell ref="C65:D65"/>
    <mergeCell ref="F65:G65"/>
    <mergeCell ref="H65:K65"/>
    <mergeCell ref="A66:B66"/>
    <mergeCell ref="C66:D66"/>
    <mergeCell ref="F66:G66"/>
    <mergeCell ref="H66:K66"/>
    <mergeCell ref="A74:B74"/>
    <mergeCell ref="C74:D74"/>
    <mergeCell ref="F74:G74"/>
    <mergeCell ref="H74:K74"/>
    <mergeCell ref="A75:B75"/>
    <mergeCell ref="C75:D75"/>
    <mergeCell ref="F75:G75"/>
    <mergeCell ref="H75:K75"/>
    <mergeCell ref="A70:E70"/>
    <mergeCell ref="F70:G70"/>
    <mergeCell ref="A71:H71"/>
    <mergeCell ref="J71:K71"/>
    <mergeCell ref="A73:B73"/>
    <mergeCell ref="C73:D73"/>
    <mergeCell ref="F73:G73"/>
    <mergeCell ref="H73:K73"/>
    <mergeCell ref="A78:B78"/>
    <mergeCell ref="C78:D78"/>
    <mergeCell ref="F78:G78"/>
    <mergeCell ref="H78:K78"/>
    <mergeCell ref="A79:B79"/>
    <mergeCell ref="C79:D79"/>
    <mergeCell ref="F79:G79"/>
    <mergeCell ref="H79:K79"/>
    <mergeCell ref="A76:B76"/>
    <mergeCell ref="C76:D76"/>
    <mergeCell ref="F76:G76"/>
    <mergeCell ref="H76:K76"/>
    <mergeCell ref="A77:B77"/>
    <mergeCell ref="C77:D77"/>
    <mergeCell ref="F77:G77"/>
    <mergeCell ref="H77:K77"/>
    <mergeCell ref="J82:J83"/>
    <mergeCell ref="K82:K83"/>
    <mergeCell ref="A84:E84"/>
    <mergeCell ref="F84:G84"/>
    <mergeCell ref="A85:H85"/>
    <mergeCell ref="J85:K85"/>
    <mergeCell ref="A80:B80"/>
    <mergeCell ref="C80:D80"/>
    <mergeCell ref="F80:G80"/>
    <mergeCell ref="H80:K80"/>
    <mergeCell ref="A81:K81"/>
    <mergeCell ref="A82:A83"/>
    <mergeCell ref="B82:B83"/>
    <mergeCell ref="C82:C83"/>
    <mergeCell ref="G82:G83"/>
    <mergeCell ref="H82:H83"/>
    <mergeCell ref="A89:B89"/>
    <mergeCell ref="C89:D89"/>
    <mergeCell ref="F89:G89"/>
    <mergeCell ref="H89:K89"/>
    <mergeCell ref="A90:B90"/>
    <mergeCell ref="C90:D90"/>
    <mergeCell ref="F90:G90"/>
    <mergeCell ref="H90:K90"/>
    <mergeCell ref="A87:B87"/>
    <mergeCell ref="C87:D87"/>
    <mergeCell ref="F87:G87"/>
    <mergeCell ref="H87:K87"/>
    <mergeCell ref="A88:B88"/>
    <mergeCell ref="C88:D88"/>
    <mergeCell ref="F88:G88"/>
    <mergeCell ref="H88:K88"/>
    <mergeCell ref="A93:B93"/>
    <mergeCell ref="C93:D93"/>
    <mergeCell ref="F93:G93"/>
    <mergeCell ref="H93:K93"/>
    <mergeCell ref="A94:B94"/>
    <mergeCell ref="C94:D94"/>
    <mergeCell ref="F94:G94"/>
    <mergeCell ref="H94:K94"/>
    <mergeCell ref="A91:B91"/>
    <mergeCell ref="C91:D91"/>
    <mergeCell ref="F91:G91"/>
    <mergeCell ref="H91:K91"/>
    <mergeCell ref="A92:B92"/>
    <mergeCell ref="C92:D92"/>
    <mergeCell ref="F92:G92"/>
    <mergeCell ref="H92:K92"/>
    <mergeCell ref="A95:B95"/>
    <mergeCell ref="C95:D95"/>
    <mergeCell ref="F95:G95"/>
    <mergeCell ref="H95:K95"/>
    <mergeCell ref="A96:K96"/>
    <mergeCell ref="A97:A98"/>
    <mergeCell ref="B97:B98"/>
    <mergeCell ref="C97:C98"/>
    <mergeCell ref="G97:G98"/>
    <mergeCell ref="H97:H98"/>
    <mergeCell ref="A102:B102"/>
    <mergeCell ref="C102:D102"/>
    <mergeCell ref="F102:G102"/>
    <mergeCell ref="H102:K102"/>
    <mergeCell ref="A103:B103"/>
    <mergeCell ref="C103:D103"/>
    <mergeCell ref="F103:G103"/>
    <mergeCell ref="H103:K103"/>
    <mergeCell ref="J97:J98"/>
    <mergeCell ref="K97:K98"/>
    <mergeCell ref="A99:E99"/>
    <mergeCell ref="F99:G99"/>
    <mergeCell ref="A100:H100"/>
    <mergeCell ref="J100:K100"/>
    <mergeCell ref="A106:B106"/>
    <mergeCell ref="C106:D106"/>
    <mergeCell ref="F106:G106"/>
    <mergeCell ref="H106:K106"/>
    <mergeCell ref="A107:B107"/>
    <mergeCell ref="C107:D107"/>
    <mergeCell ref="F107:G107"/>
    <mergeCell ref="H107:K107"/>
    <mergeCell ref="A104:B104"/>
    <mergeCell ref="C104:D104"/>
    <mergeCell ref="F104:G104"/>
    <mergeCell ref="H104:K104"/>
    <mergeCell ref="A105:B105"/>
    <mergeCell ref="C105:D105"/>
    <mergeCell ref="F105:G105"/>
    <mergeCell ref="H105:K105"/>
    <mergeCell ref="A110:B110"/>
    <mergeCell ref="C110:D110"/>
    <mergeCell ref="F110:G110"/>
    <mergeCell ref="H110:K110"/>
    <mergeCell ref="A111:B111"/>
    <mergeCell ref="C111:D111"/>
    <mergeCell ref="F111:G111"/>
    <mergeCell ref="H111:K111"/>
    <mergeCell ref="A108:B108"/>
    <mergeCell ref="C108:D108"/>
    <mergeCell ref="F108:G108"/>
    <mergeCell ref="H108:K108"/>
    <mergeCell ref="A109:B109"/>
    <mergeCell ref="C109:D109"/>
    <mergeCell ref="F109:G109"/>
    <mergeCell ref="H109:K109"/>
    <mergeCell ref="J114:J115"/>
    <mergeCell ref="K114:K115"/>
    <mergeCell ref="A116:E116"/>
    <mergeCell ref="F116:G116"/>
    <mergeCell ref="A117:H117"/>
    <mergeCell ref="J117:K117"/>
    <mergeCell ref="A112:B112"/>
    <mergeCell ref="C112:D112"/>
    <mergeCell ref="F112:G112"/>
    <mergeCell ref="H112:K112"/>
    <mergeCell ref="A113:K113"/>
    <mergeCell ref="A114:A115"/>
    <mergeCell ref="B114:B115"/>
    <mergeCell ref="C114:C115"/>
    <mergeCell ref="G114:G115"/>
    <mergeCell ref="H114:H115"/>
    <mergeCell ref="A121:B121"/>
    <mergeCell ref="C121:D121"/>
    <mergeCell ref="F121:G121"/>
    <mergeCell ref="H121:K121"/>
    <mergeCell ref="A122:B122"/>
    <mergeCell ref="C122:D122"/>
    <mergeCell ref="F122:G122"/>
    <mergeCell ref="H122:K122"/>
    <mergeCell ref="A119:B119"/>
    <mergeCell ref="C119:D119"/>
    <mergeCell ref="F119:G119"/>
    <mergeCell ref="H119:K119"/>
    <mergeCell ref="A120:B120"/>
    <mergeCell ref="C120:D120"/>
    <mergeCell ref="F120:G120"/>
    <mergeCell ref="H120:K120"/>
    <mergeCell ref="A125:B125"/>
    <mergeCell ref="C125:D125"/>
    <mergeCell ref="F125:G125"/>
    <mergeCell ref="H125:K125"/>
    <mergeCell ref="A126:B126"/>
    <mergeCell ref="C126:D126"/>
    <mergeCell ref="F126:G126"/>
    <mergeCell ref="H126:K126"/>
    <mergeCell ref="A123:B123"/>
    <mergeCell ref="C123:D123"/>
    <mergeCell ref="F123:G123"/>
    <mergeCell ref="H123:K123"/>
    <mergeCell ref="A124:B124"/>
    <mergeCell ref="C124:D124"/>
    <mergeCell ref="F124:G124"/>
    <mergeCell ref="H124:K124"/>
    <mergeCell ref="A130:E130"/>
    <mergeCell ref="F130:G130"/>
    <mergeCell ref="A131:H131"/>
    <mergeCell ref="J131:K131"/>
    <mergeCell ref="A133:B133"/>
    <mergeCell ref="C133:D133"/>
    <mergeCell ref="F133:G133"/>
    <mergeCell ref="H133:K133"/>
    <mergeCell ref="A127:K127"/>
    <mergeCell ref="A128:A129"/>
    <mergeCell ref="B128:B129"/>
    <mergeCell ref="C128:C129"/>
    <mergeCell ref="G128:G129"/>
    <mergeCell ref="H128:H129"/>
    <mergeCell ref="J128:J129"/>
    <mergeCell ref="K128:K129"/>
    <mergeCell ref="A136:B136"/>
    <mergeCell ref="C136:D136"/>
    <mergeCell ref="F136:G136"/>
    <mergeCell ref="H136:K136"/>
    <mergeCell ref="A137:B137"/>
    <mergeCell ref="C137:D137"/>
    <mergeCell ref="F137:G137"/>
    <mergeCell ref="H137:K137"/>
    <mergeCell ref="A134:B134"/>
    <mergeCell ref="C134:D134"/>
    <mergeCell ref="F134:G134"/>
    <mergeCell ref="H134:K134"/>
    <mergeCell ref="A135:B135"/>
    <mergeCell ref="C135:D135"/>
    <mergeCell ref="F135:G135"/>
    <mergeCell ref="H135:K135"/>
    <mergeCell ref="A140:B140"/>
    <mergeCell ref="C140:D140"/>
    <mergeCell ref="F140:G140"/>
    <mergeCell ref="H140:K140"/>
    <mergeCell ref="A141:B141"/>
    <mergeCell ref="C141:D141"/>
    <mergeCell ref="F141:G141"/>
    <mergeCell ref="H141:K141"/>
    <mergeCell ref="A138:B138"/>
    <mergeCell ref="C138:D138"/>
    <mergeCell ref="F138:G138"/>
    <mergeCell ref="H138:K138"/>
    <mergeCell ref="A139:B139"/>
    <mergeCell ref="C139:D139"/>
    <mergeCell ref="F139:G139"/>
    <mergeCell ref="H139:K139"/>
    <mergeCell ref="A142:B142"/>
    <mergeCell ref="C142:D142"/>
    <mergeCell ref="F142:G142"/>
    <mergeCell ref="H142:K142"/>
    <mergeCell ref="A143:K143"/>
    <mergeCell ref="A144:A145"/>
    <mergeCell ref="B144:B145"/>
    <mergeCell ref="C144:C145"/>
    <mergeCell ref="G144:G145"/>
    <mergeCell ref="H144:H145"/>
    <mergeCell ref="A149:B149"/>
    <mergeCell ref="C149:D149"/>
    <mergeCell ref="F149:G149"/>
    <mergeCell ref="H149:K149"/>
    <mergeCell ref="A150:B150"/>
    <mergeCell ref="C150:D150"/>
    <mergeCell ref="F150:G150"/>
    <mergeCell ref="H150:K150"/>
    <mergeCell ref="J144:J145"/>
    <mergeCell ref="K144:K145"/>
    <mergeCell ref="A146:E146"/>
    <mergeCell ref="F146:G146"/>
    <mergeCell ref="A147:H147"/>
    <mergeCell ref="J147:K147"/>
    <mergeCell ref="A153:B153"/>
    <mergeCell ref="C153:D153"/>
    <mergeCell ref="F153:G153"/>
    <mergeCell ref="H153:K153"/>
    <mergeCell ref="A154:B154"/>
    <mergeCell ref="C154:D154"/>
    <mergeCell ref="F154:G154"/>
    <mergeCell ref="H154:K154"/>
    <mergeCell ref="A151:B151"/>
    <mergeCell ref="C151:D151"/>
    <mergeCell ref="F151:G151"/>
    <mergeCell ref="H151:K151"/>
    <mergeCell ref="A152:B152"/>
    <mergeCell ref="C152:D152"/>
    <mergeCell ref="F152:G152"/>
    <mergeCell ref="H152:K152"/>
    <mergeCell ref="A157:K157"/>
    <mergeCell ref="A158:A159"/>
    <mergeCell ref="B158:B159"/>
    <mergeCell ref="C158:C159"/>
    <mergeCell ref="G158:G159"/>
    <mergeCell ref="H158:H159"/>
    <mergeCell ref="J158:J159"/>
    <mergeCell ref="K158:K159"/>
    <mergeCell ref="A155:B155"/>
    <mergeCell ref="C155:D155"/>
    <mergeCell ref="F155:G155"/>
    <mergeCell ref="H155:K155"/>
    <mergeCell ref="A156:B156"/>
    <mergeCell ref="C156:D156"/>
    <mergeCell ref="F156:G156"/>
    <mergeCell ref="H156:K156"/>
    <mergeCell ref="A164:B164"/>
    <mergeCell ref="C164:D164"/>
    <mergeCell ref="F164:G164"/>
    <mergeCell ref="H164:K164"/>
    <mergeCell ref="A165:B165"/>
    <mergeCell ref="C165:D165"/>
    <mergeCell ref="F165:G165"/>
    <mergeCell ref="H165:K165"/>
    <mergeCell ref="A160:E160"/>
    <mergeCell ref="F160:G160"/>
    <mergeCell ref="A161:H161"/>
    <mergeCell ref="J161:K161"/>
    <mergeCell ref="A163:B163"/>
    <mergeCell ref="C163:D163"/>
    <mergeCell ref="F163:G163"/>
    <mergeCell ref="H163:K163"/>
    <mergeCell ref="F168:G168"/>
    <mergeCell ref="H168:K168"/>
    <mergeCell ref="A169:B169"/>
    <mergeCell ref="C169:D169"/>
    <mergeCell ref="F169:G169"/>
    <mergeCell ref="H169:K169"/>
    <mergeCell ref="A166:B166"/>
    <mergeCell ref="C166:D166"/>
    <mergeCell ref="F166:G166"/>
    <mergeCell ref="H166:K166"/>
    <mergeCell ref="A167:B167"/>
    <mergeCell ref="C167:D167"/>
    <mergeCell ref="F167:G167"/>
    <mergeCell ref="H167:K167"/>
    <mergeCell ref="A177:B177"/>
    <mergeCell ref="D177:F177"/>
    <mergeCell ref="H177:K177"/>
    <mergeCell ref="A15:A16"/>
    <mergeCell ref="B15:B16"/>
    <mergeCell ref="C15:C16"/>
    <mergeCell ref="G15:G16"/>
    <mergeCell ref="H15:H16"/>
    <mergeCell ref="J15:J16"/>
    <mergeCell ref="K15:K16"/>
    <mergeCell ref="A172:H172"/>
    <mergeCell ref="J172:K172"/>
    <mergeCell ref="A174:E174"/>
    <mergeCell ref="F174:G174"/>
    <mergeCell ref="A175:H175"/>
    <mergeCell ref="J175:K175"/>
    <mergeCell ref="A170:B170"/>
    <mergeCell ref="C170:D170"/>
    <mergeCell ref="F170:G170"/>
    <mergeCell ref="H170:K170"/>
    <mergeCell ref="A171:E171"/>
    <mergeCell ref="F171:G171"/>
    <mergeCell ref="A168:B168"/>
    <mergeCell ref="C168:D168"/>
    <mergeCell ref="A31:K31"/>
    <mergeCell ref="A18:H18"/>
    <mergeCell ref="J18:K18"/>
    <mergeCell ref="A20:B20"/>
    <mergeCell ref="C20:D20"/>
    <mergeCell ref="F20:G20"/>
    <mergeCell ref="H20:K20"/>
    <mergeCell ref="F46:G46"/>
    <mergeCell ref="A42:B42"/>
    <mergeCell ref="C42:D42"/>
    <mergeCell ref="F42:G42"/>
    <mergeCell ref="H42:K42"/>
    <mergeCell ref="A43:B43"/>
    <mergeCell ref="C43:D43"/>
    <mergeCell ref="F43:G43"/>
    <mergeCell ref="H43:K43"/>
    <mergeCell ref="A40:B40"/>
    <mergeCell ref="C40:D40"/>
    <mergeCell ref="F40:G40"/>
    <mergeCell ref="H40:K40"/>
    <mergeCell ref="A41:B41"/>
    <mergeCell ref="C41:D41"/>
    <mergeCell ref="F41:G41"/>
    <mergeCell ref="H41:K41"/>
  </mergeCells>
  <pageMargins left="0.70866141732283472" right="0.70866141732283472" top="0.74803149606299213" bottom="0.74803149606299213" header="0.31496062992125984" footer="0.31496062992125984"/>
  <pageSetup paperSize="9" scale="91" fitToHeight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F12" sqref="F12"/>
    </sheetView>
  </sheetViews>
  <sheetFormatPr defaultColWidth="8.88671875" defaultRowHeight="13.2" x14ac:dyDescent="0.25"/>
  <cols>
    <col min="1" max="1" width="8.88671875" style="35"/>
    <col min="2" max="2" width="34.88671875" style="35" customWidth="1"/>
    <col min="3" max="8" width="8.88671875" style="35"/>
    <col min="9" max="9" width="21.6640625" style="35" customWidth="1"/>
    <col min="10" max="13" width="8.88671875" style="35"/>
    <col min="14" max="14" width="47.44140625" style="35" customWidth="1"/>
    <col min="15" max="16384" width="8.88671875" style="35"/>
  </cols>
  <sheetData>
    <row r="1" spans="1:12" ht="15.6" x14ac:dyDescent="0.25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33"/>
      <c r="K1" s="34"/>
      <c r="L1" s="34"/>
    </row>
    <row r="2" spans="1:12" ht="15.6" x14ac:dyDescent="0.25">
      <c r="A2" s="128" t="s">
        <v>1</v>
      </c>
      <c r="B2" s="129" t="s">
        <v>2</v>
      </c>
      <c r="C2" s="129" t="s">
        <v>54</v>
      </c>
      <c r="D2" s="129"/>
      <c r="E2" s="129"/>
      <c r="F2" s="129"/>
      <c r="G2" s="129"/>
      <c r="H2" s="129"/>
      <c r="I2" s="129"/>
      <c r="J2" s="34"/>
      <c r="K2" s="34"/>
      <c r="L2" s="34"/>
    </row>
    <row r="3" spans="1:12" ht="15.6" x14ac:dyDescent="0.25">
      <c r="A3" s="128"/>
      <c r="B3" s="129"/>
      <c r="C3" s="129" t="s">
        <v>55</v>
      </c>
      <c r="D3" s="129"/>
      <c r="E3" s="129"/>
      <c r="F3" s="129" t="s">
        <v>56</v>
      </c>
      <c r="G3" s="129"/>
      <c r="H3" s="129"/>
      <c r="I3" s="129" t="s">
        <v>57</v>
      </c>
      <c r="J3" s="34"/>
      <c r="K3" s="34"/>
      <c r="L3" s="34"/>
    </row>
    <row r="4" spans="1:12" ht="13.8" x14ac:dyDescent="0.25">
      <c r="A4" s="128"/>
      <c r="B4" s="129"/>
      <c r="C4" s="36" t="s">
        <v>58</v>
      </c>
      <c r="D4" s="36" t="s">
        <v>59</v>
      </c>
      <c r="E4" s="36" t="s">
        <v>60</v>
      </c>
      <c r="F4" s="36" t="s">
        <v>58</v>
      </c>
      <c r="G4" s="36" t="s">
        <v>59</v>
      </c>
      <c r="H4" s="36" t="s">
        <v>60</v>
      </c>
      <c r="I4" s="129"/>
    </row>
    <row r="5" spans="1:12" ht="15.6" x14ac:dyDescent="0.25">
      <c r="A5" s="37">
        <v>1</v>
      </c>
      <c r="B5" s="38">
        <f t="shared" ref="B5:I5" si="0">A5+1</f>
        <v>2</v>
      </c>
      <c r="C5" s="39">
        <f t="shared" si="0"/>
        <v>3</v>
      </c>
      <c r="D5" s="39">
        <f t="shared" si="0"/>
        <v>4</v>
      </c>
      <c r="E5" s="39">
        <f t="shared" si="0"/>
        <v>5</v>
      </c>
      <c r="F5" s="39">
        <f t="shared" si="0"/>
        <v>6</v>
      </c>
      <c r="G5" s="39">
        <f t="shared" si="0"/>
        <v>7</v>
      </c>
      <c r="H5" s="39">
        <f t="shared" si="0"/>
        <v>8</v>
      </c>
      <c r="I5" s="39">
        <f t="shared" si="0"/>
        <v>9</v>
      </c>
    </row>
    <row r="6" spans="1:12" ht="15.6" x14ac:dyDescent="0.25">
      <c r="A6" s="40">
        <v>1</v>
      </c>
      <c r="B6" s="25" t="s">
        <v>237</v>
      </c>
      <c r="C6" s="41">
        <f>106*0.25</f>
        <v>26.5</v>
      </c>
      <c r="D6" s="41">
        <f>106*0.25</f>
        <v>26.5</v>
      </c>
      <c r="E6" s="41">
        <f>'[3]Дни зима лето'!$E$8*0.25</f>
        <v>26.5</v>
      </c>
      <c r="F6" s="41" t="s">
        <v>61</v>
      </c>
      <c r="G6" s="41" t="s">
        <v>61</v>
      </c>
      <c r="H6" s="41" t="s">
        <v>61</v>
      </c>
      <c r="I6" s="40">
        <f>'157 приказ'!A84</f>
        <v>73</v>
      </c>
    </row>
    <row r="7" spans="1:12" ht="15.6" x14ac:dyDescent="0.25">
      <c r="A7" s="40">
        <v>2</v>
      </c>
      <c r="B7" s="25" t="s">
        <v>241</v>
      </c>
      <c r="C7" s="52">
        <v>7</v>
      </c>
      <c r="D7" s="52">
        <f>7*0.75</f>
        <v>5.25</v>
      </c>
      <c r="E7" s="52">
        <f>7*0.75</f>
        <v>5.25</v>
      </c>
      <c r="F7" s="41" t="s">
        <v>61</v>
      </c>
      <c r="G7" s="41" t="s">
        <v>61</v>
      </c>
      <c r="H7" s="41" t="s">
        <v>61</v>
      </c>
      <c r="I7" s="40">
        <f>'157 приказ'!A48</f>
        <v>37</v>
      </c>
    </row>
    <row r="8" spans="1:12" ht="15.6" x14ac:dyDescent="0.3">
      <c r="A8" s="40">
        <v>3</v>
      </c>
      <c r="B8" s="23" t="s">
        <v>238</v>
      </c>
      <c r="C8" s="41" t="s">
        <v>62</v>
      </c>
      <c r="D8" s="41" t="s">
        <v>62</v>
      </c>
      <c r="E8" s="41" t="s">
        <v>62</v>
      </c>
      <c r="F8" s="42">
        <v>0.1</v>
      </c>
      <c r="G8" s="42">
        <v>0.1</v>
      </c>
      <c r="H8" s="42">
        <v>0.1</v>
      </c>
      <c r="I8" s="40" t="s">
        <v>239</v>
      </c>
    </row>
  </sheetData>
  <mergeCells count="7">
    <mergeCell ref="A1:I1"/>
    <mergeCell ref="A2:A4"/>
    <mergeCell ref="B2:B4"/>
    <mergeCell ref="C2:I2"/>
    <mergeCell ref="C3:E3"/>
    <mergeCell ref="F3:H3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45" workbookViewId="0">
      <selection activeCell="A48" sqref="A48"/>
    </sheetView>
  </sheetViews>
  <sheetFormatPr defaultRowHeight="13.8" x14ac:dyDescent="0.25"/>
  <cols>
    <col min="1" max="1" width="8.88671875" style="43"/>
    <col min="2" max="2" width="51.88671875" style="43" customWidth="1"/>
    <col min="3" max="3" width="18.5546875" style="43" customWidth="1"/>
    <col min="4" max="4" width="15.6640625" style="43" customWidth="1"/>
    <col min="5" max="5" width="25.77734375" style="43" customWidth="1"/>
    <col min="6" max="257" width="8.88671875" style="43"/>
    <col min="258" max="258" width="58.5546875" style="43" customWidth="1"/>
    <col min="259" max="259" width="31.77734375" style="43" customWidth="1"/>
    <col min="260" max="260" width="31.88671875" style="43" customWidth="1"/>
    <col min="261" max="261" width="32.21875" style="43" customWidth="1"/>
    <col min="262" max="513" width="8.88671875" style="43"/>
    <col min="514" max="514" width="58.5546875" style="43" customWidth="1"/>
    <col min="515" max="515" width="31.77734375" style="43" customWidth="1"/>
    <col min="516" max="516" width="31.88671875" style="43" customWidth="1"/>
    <col min="517" max="517" width="32.21875" style="43" customWidth="1"/>
    <col min="518" max="769" width="8.88671875" style="43"/>
    <col min="770" max="770" width="58.5546875" style="43" customWidth="1"/>
    <col min="771" max="771" width="31.77734375" style="43" customWidth="1"/>
    <col min="772" max="772" width="31.88671875" style="43" customWidth="1"/>
    <col min="773" max="773" width="32.21875" style="43" customWidth="1"/>
    <col min="774" max="1025" width="8.88671875" style="43"/>
    <col min="1026" max="1026" width="58.5546875" style="43" customWidth="1"/>
    <col min="1027" max="1027" width="31.77734375" style="43" customWidth="1"/>
    <col min="1028" max="1028" width="31.88671875" style="43" customWidth="1"/>
    <col min="1029" max="1029" width="32.21875" style="43" customWidth="1"/>
    <col min="1030" max="1281" width="8.88671875" style="43"/>
    <col min="1282" max="1282" width="58.5546875" style="43" customWidth="1"/>
    <col min="1283" max="1283" width="31.77734375" style="43" customWidth="1"/>
    <col min="1284" max="1284" width="31.88671875" style="43" customWidth="1"/>
    <col min="1285" max="1285" width="32.21875" style="43" customWidth="1"/>
    <col min="1286" max="1537" width="8.88671875" style="43"/>
    <col min="1538" max="1538" width="58.5546875" style="43" customWidth="1"/>
    <col min="1539" max="1539" width="31.77734375" style="43" customWidth="1"/>
    <col min="1540" max="1540" width="31.88671875" style="43" customWidth="1"/>
    <col min="1541" max="1541" width="32.21875" style="43" customWidth="1"/>
    <col min="1542" max="1793" width="8.88671875" style="43"/>
    <col min="1794" max="1794" width="58.5546875" style="43" customWidth="1"/>
    <col min="1795" max="1795" width="31.77734375" style="43" customWidth="1"/>
    <col min="1796" max="1796" width="31.88671875" style="43" customWidth="1"/>
    <col min="1797" max="1797" width="32.21875" style="43" customWidth="1"/>
    <col min="1798" max="2049" width="8.88671875" style="43"/>
    <col min="2050" max="2050" width="58.5546875" style="43" customWidth="1"/>
    <col min="2051" max="2051" width="31.77734375" style="43" customWidth="1"/>
    <col min="2052" max="2052" width="31.88671875" style="43" customWidth="1"/>
    <col min="2053" max="2053" width="32.21875" style="43" customWidth="1"/>
    <col min="2054" max="2305" width="8.88671875" style="43"/>
    <col min="2306" max="2306" width="58.5546875" style="43" customWidth="1"/>
    <col min="2307" max="2307" width="31.77734375" style="43" customWidth="1"/>
    <col min="2308" max="2308" width="31.88671875" style="43" customWidth="1"/>
    <col min="2309" max="2309" width="32.21875" style="43" customWidth="1"/>
    <col min="2310" max="2561" width="8.88671875" style="43"/>
    <col min="2562" max="2562" width="58.5546875" style="43" customWidth="1"/>
    <col min="2563" max="2563" width="31.77734375" style="43" customWidth="1"/>
    <col min="2564" max="2564" width="31.88671875" style="43" customWidth="1"/>
    <col min="2565" max="2565" width="32.21875" style="43" customWidth="1"/>
    <col min="2566" max="2817" width="8.88671875" style="43"/>
    <col min="2818" max="2818" width="58.5546875" style="43" customWidth="1"/>
    <col min="2819" max="2819" width="31.77734375" style="43" customWidth="1"/>
    <col min="2820" max="2820" width="31.88671875" style="43" customWidth="1"/>
    <col min="2821" max="2821" width="32.21875" style="43" customWidth="1"/>
    <col min="2822" max="3073" width="8.88671875" style="43"/>
    <col min="3074" max="3074" width="58.5546875" style="43" customWidth="1"/>
    <col min="3075" max="3075" width="31.77734375" style="43" customWidth="1"/>
    <col min="3076" max="3076" width="31.88671875" style="43" customWidth="1"/>
    <col min="3077" max="3077" width="32.21875" style="43" customWidth="1"/>
    <col min="3078" max="3329" width="8.88671875" style="43"/>
    <col min="3330" max="3330" width="58.5546875" style="43" customWidth="1"/>
    <col min="3331" max="3331" width="31.77734375" style="43" customWidth="1"/>
    <col min="3332" max="3332" width="31.88671875" style="43" customWidth="1"/>
    <col min="3333" max="3333" width="32.21875" style="43" customWidth="1"/>
    <col min="3334" max="3585" width="8.88671875" style="43"/>
    <col min="3586" max="3586" width="58.5546875" style="43" customWidth="1"/>
    <col min="3587" max="3587" width="31.77734375" style="43" customWidth="1"/>
    <col min="3588" max="3588" width="31.88671875" style="43" customWidth="1"/>
    <col min="3589" max="3589" width="32.21875" style="43" customWidth="1"/>
    <col min="3590" max="3841" width="8.88671875" style="43"/>
    <col min="3842" max="3842" width="58.5546875" style="43" customWidth="1"/>
    <col min="3843" max="3843" width="31.77734375" style="43" customWidth="1"/>
    <col min="3844" max="3844" width="31.88671875" style="43" customWidth="1"/>
    <col min="3845" max="3845" width="32.21875" style="43" customWidth="1"/>
    <col min="3846" max="4097" width="8.88671875" style="43"/>
    <col min="4098" max="4098" width="58.5546875" style="43" customWidth="1"/>
    <col min="4099" max="4099" width="31.77734375" style="43" customWidth="1"/>
    <col min="4100" max="4100" width="31.88671875" style="43" customWidth="1"/>
    <col min="4101" max="4101" width="32.21875" style="43" customWidth="1"/>
    <col min="4102" max="4353" width="8.88671875" style="43"/>
    <col min="4354" max="4354" width="58.5546875" style="43" customWidth="1"/>
    <col min="4355" max="4355" width="31.77734375" style="43" customWidth="1"/>
    <col min="4356" max="4356" width="31.88671875" style="43" customWidth="1"/>
    <col min="4357" max="4357" width="32.21875" style="43" customWidth="1"/>
    <col min="4358" max="4609" width="8.88671875" style="43"/>
    <col min="4610" max="4610" width="58.5546875" style="43" customWidth="1"/>
    <col min="4611" max="4611" width="31.77734375" style="43" customWidth="1"/>
    <col min="4612" max="4612" width="31.88671875" style="43" customWidth="1"/>
    <col min="4613" max="4613" width="32.21875" style="43" customWidth="1"/>
    <col min="4614" max="4865" width="8.88671875" style="43"/>
    <col min="4866" max="4866" width="58.5546875" style="43" customWidth="1"/>
    <col min="4867" max="4867" width="31.77734375" style="43" customWidth="1"/>
    <col min="4868" max="4868" width="31.88671875" style="43" customWidth="1"/>
    <col min="4869" max="4869" width="32.21875" style="43" customWidth="1"/>
    <col min="4870" max="5121" width="8.88671875" style="43"/>
    <col min="5122" max="5122" width="58.5546875" style="43" customWidth="1"/>
    <col min="5123" max="5123" width="31.77734375" style="43" customWidth="1"/>
    <col min="5124" max="5124" width="31.88671875" style="43" customWidth="1"/>
    <col min="5125" max="5125" width="32.21875" style="43" customWidth="1"/>
    <col min="5126" max="5377" width="8.88671875" style="43"/>
    <col min="5378" max="5378" width="58.5546875" style="43" customWidth="1"/>
    <col min="5379" max="5379" width="31.77734375" style="43" customWidth="1"/>
    <col min="5380" max="5380" width="31.88671875" style="43" customWidth="1"/>
    <col min="5381" max="5381" width="32.21875" style="43" customWidth="1"/>
    <col min="5382" max="5633" width="8.88671875" style="43"/>
    <col min="5634" max="5634" width="58.5546875" style="43" customWidth="1"/>
    <col min="5635" max="5635" width="31.77734375" style="43" customWidth="1"/>
    <col min="5636" max="5636" width="31.88671875" style="43" customWidth="1"/>
    <col min="5637" max="5637" width="32.21875" style="43" customWidth="1"/>
    <col min="5638" max="5889" width="8.88671875" style="43"/>
    <col min="5890" max="5890" width="58.5546875" style="43" customWidth="1"/>
    <col min="5891" max="5891" width="31.77734375" style="43" customWidth="1"/>
    <col min="5892" max="5892" width="31.88671875" style="43" customWidth="1"/>
    <col min="5893" max="5893" width="32.21875" style="43" customWidth="1"/>
    <col min="5894" max="6145" width="8.88671875" style="43"/>
    <col min="6146" max="6146" width="58.5546875" style="43" customWidth="1"/>
    <col min="6147" max="6147" width="31.77734375" style="43" customWidth="1"/>
    <col min="6148" max="6148" width="31.88671875" style="43" customWidth="1"/>
    <col min="6149" max="6149" width="32.21875" style="43" customWidth="1"/>
    <col min="6150" max="6401" width="8.88671875" style="43"/>
    <col min="6402" max="6402" width="58.5546875" style="43" customWidth="1"/>
    <col min="6403" max="6403" width="31.77734375" style="43" customWidth="1"/>
    <col min="6404" max="6404" width="31.88671875" style="43" customWidth="1"/>
    <col min="6405" max="6405" width="32.21875" style="43" customWidth="1"/>
    <col min="6406" max="6657" width="8.88671875" style="43"/>
    <col min="6658" max="6658" width="58.5546875" style="43" customWidth="1"/>
    <col min="6659" max="6659" width="31.77734375" style="43" customWidth="1"/>
    <col min="6660" max="6660" width="31.88671875" style="43" customWidth="1"/>
    <col min="6661" max="6661" width="32.21875" style="43" customWidth="1"/>
    <col min="6662" max="6913" width="8.88671875" style="43"/>
    <col min="6914" max="6914" width="58.5546875" style="43" customWidth="1"/>
    <col min="6915" max="6915" width="31.77734375" style="43" customWidth="1"/>
    <col min="6916" max="6916" width="31.88671875" style="43" customWidth="1"/>
    <col min="6917" max="6917" width="32.21875" style="43" customWidth="1"/>
    <col min="6918" max="7169" width="8.88671875" style="43"/>
    <col min="7170" max="7170" width="58.5546875" style="43" customWidth="1"/>
    <col min="7171" max="7171" width="31.77734375" style="43" customWidth="1"/>
    <col min="7172" max="7172" width="31.88671875" style="43" customWidth="1"/>
    <col min="7173" max="7173" width="32.21875" style="43" customWidth="1"/>
    <col min="7174" max="7425" width="8.88671875" style="43"/>
    <col min="7426" max="7426" width="58.5546875" style="43" customWidth="1"/>
    <col min="7427" max="7427" width="31.77734375" style="43" customWidth="1"/>
    <col min="7428" max="7428" width="31.88671875" style="43" customWidth="1"/>
    <col min="7429" max="7429" width="32.21875" style="43" customWidth="1"/>
    <col min="7430" max="7681" width="8.88671875" style="43"/>
    <col min="7682" max="7682" width="58.5546875" style="43" customWidth="1"/>
    <col min="7683" max="7683" width="31.77734375" style="43" customWidth="1"/>
    <col min="7684" max="7684" width="31.88671875" style="43" customWidth="1"/>
    <col min="7685" max="7685" width="32.21875" style="43" customWidth="1"/>
    <col min="7686" max="7937" width="8.88671875" style="43"/>
    <col min="7938" max="7938" width="58.5546875" style="43" customWidth="1"/>
    <col min="7939" max="7939" width="31.77734375" style="43" customWidth="1"/>
    <col min="7940" max="7940" width="31.88671875" style="43" customWidth="1"/>
    <col min="7941" max="7941" width="32.21875" style="43" customWidth="1"/>
    <col min="7942" max="8193" width="8.88671875" style="43"/>
    <col min="8194" max="8194" width="58.5546875" style="43" customWidth="1"/>
    <col min="8195" max="8195" width="31.77734375" style="43" customWidth="1"/>
    <col min="8196" max="8196" width="31.88671875" style="43" customWidth="1"/>
    <col min="8197" max="8197" width="32.21875" style="43" customWidth="1"/>
    <col min="8198" max="8449" width="8.88671875" style="43"/>
    <col min="8450" max="8450" width="58.5546875" style="43" customWidth="1"/>
    <col min="8451" max="8451" width="31.77734375" style="43" customWidth="1"/>
    <col min="8452" max="8452" width="31.88671875" style="43" customWidth="1"/>
    <col min="8453" max="8453" width="32.21875" style="43" customWidth="1"/>
    <col min="8454" max="8705" width="8.88671875" style="43"/>
    <col min="8706" max="8706" width="58.5546875" style="43" customWidth="1"/>
    <col min="8707" max="8707" width="31.77734375" style="43" customWidth="1"/>
    <col min="8708" max="8708" width="31.88671875" style="43" customWidth="1"/>
    <col min="8709" max="8709" width="32.21875" style="43" customWidth="1"/>
    <col min="8710" max="8961" width="8.88671875" style="43"/>
    <col min="8962" max="8962" width="58.5546875" style="43" customWidth="1"/>
    <col min="8963" max="8963" width="31.77734375" style="43" customWidth="1"/>
    <col min="8964" max="8964" width="31.88671875" style="43" customWidth="1"/>
    <col min="8965" max="8965" width="32.21875" style="43" customWidth="1"/>
    <col min="8966" max="9217" width="8.88671875" style="43"/>
    <col min="9218" max="9218" width="58.5546875" style="43" customWidth="1"/>
    <col min="9219" max="9219" width="31.77734375" style="43" customWidth="1"/>
    <col min="9220" max="9220" width="31.88671875" style="43" customWidth="1"/>
    <col min="9221" max="9221" width="32.21875" style="43" customWidth="1"/>
    <col min="9222" max="9473" width="8.88671875" style="43"/>
    <col min="9474" max="9474" width="58.5546875" style="43" customWidth="1"/>
    <col min="9475" max="9475" width="31.77734375" style="43" customWidth="1"/>
    <col min="9476" max="9476" width="31.88671875" style="43" customWidth="1"/>
    <col min="9477" max="9477" width="32.21875" style="43" customWidth="1"/>
    <col min="9478" max="9729" width="8.88671875" style="43"/>
    <col min="9730" max="9730" width="58.5546875" style="43" customWidth="1"/>
    <col min="9731" max="9731" width="31.77734375" style="43" customWidth="1"/>
    <col min="9732" max="9732" width="31.88671875" style="43" customWidth="1"/>
    <col min="9733" max="9733" width="32.21875" style="43" customWidth="1"/>
    <col min="9734" max="9985" width="8.88671875" style="43"/>
    <col min="9986" max="9986" width="58.5546875" style="43" customWidth="1"/>
    <col min="9987" max="9987" width="31.77734375" style="43" customWidth="1"/>
    <col min="9988" max="9988" width="31.88671875" style="43" customWidth="1"/>
    <col min="9989" max="9989" width="32.21875" style="43" customWidth="1"/>
    <col min="9990" max="10241" width="8.88671875" style="43"/>
    <col min="10242" max="10242" width="58.5546875" style="43" customWidth="1"/>
    <col min="10243" max="10243" width="31.77734375" style="43" customWidth="1"/>
    <col min="10244" max="10244" width="31.88671875" style="43" customWidth="1"/>
    <col min="10245" max="10245" width="32.21875" style="43" customWidth="1"/>
    <col min="10246" max="10497" width="8.88671875" style="43"/>
    <col min="10498" max="10498" width="58.5546875" style="43" customWidth="1"/>
    <col min="10499" max="10499" width="31.77734375" style="43" customWidth="1"/>
    <col min="10500" max="10500" width="31.88671875" style="43" customWidth="1"/>
    <col min="10501" max="10501" width="32.21875" style="43" customWidth="1"/>
    <col min="10502" max="10753" width="8.88671875" style="43"/>
    <col min="10754" max="10754" width="58.5546875" style="43" customWidth="1"/>
    <col min="10755" max="10755" width="31.77734375" style="43" customWidth="1"/>
    <col min="10756" max="10756" width="31.88671875" style="43" customWidth="1"/>
    <col min="10757" max="10757" width="32.21875" style="43" customWidth="1"/>
    <col min="10758" max="11009" width="8.88671875" style="43"/>
    <col min="11010" max="11010" width="58.5546875" style="43" customWidth="1"/>
    <col min="11011" max="11011" width="31.77734375" style="43" customWidth="1"/>
    <col min="11012" max="11012" width="31.88671875" style="43" customWidth="1"/>
    <col min="11013" max="11013" width="32.21875" style="43" customWidth="1"/>
    <col min="11014" max="11265" width="8.88671875" style="43"/>
    <col min="11266" max="11266" width="58.5546875" style="43" customWidth="1"/>
    <col min="11267" max="11267" width="31.77734375" style="43" customWidth="1"/>
    <col min="11268" max="11268" width="31.88671875" style="43" customWidth="1"/>
    <col min="11269" max="11269" width="32.21875" style="43" customWidth="1"/>
    <col min="11270" max="11521" width="8.88671875" style="43"/>
    <col min="11522" max="11522" width="58.5546875" style="43" customWidth="1"/>
    <col min="11523" max="11523" width="31.77734375" style="43" customWidth="1"/>
    <col min="11524" max="11524" width="31.88671875" style="43" customWidth="1"/>
    <col min="11525" max="11525" width="32.21875" style="43" customWidth="1"/>
    <col min="11526" max="11777" width="8.88671875" style="43"/>
    <col min="11778" max="11778" width="58.5546875" style="43" customWidth="1"/>
    <col min="11779" max="11779" width="31.77734375" style="43" customWidth="1"/>
    <col min="11780" max="11780" width="31.88671875" style="43" customWidth="1"/>
    <col min="11781" max="11781" width="32.21875" style="43" customWidth="1"/>
    <col min="11782" max="12033" width="8.88671875" style="43"/>
    <col min="12034" max="12034" width="58.5546875" style="43" customWidth="1"/>
    <col min="12035" max="12035" width="31.77734375" style="43" customWidth="1"/>
    <col min="12036" max="12036" width="31.88671875" style="43" customWidth="1"/>
    <col min="12037" max="12037" width="32.21875" style="43" customWidth="1"/>
    <col min="12038" max="12289" width="8.88671875" style="43"/>
    <col min="12290" max="12290" width="58.5546875" style="43" customWidth="1"/>
    <col min="12291" max="12291" width="31.77734375" style="43" customWidth="1"/>
    <col min="12292" max="12292" width="31.88671875" style="43" customWidth="1"/>
    <col min="12293" max="12293" width="32.21875" style="43" customWidth="1"/>
    <col min="12294" max="12545" width="8.88671875" style="43"/>
    <col min="12546" max="12546" width="58.5546875" style="43" customWidth="1"/>
    <col min="12547" max="12547" width="31.77734375" style="43" customWidth="1"/>
    <col min="12548" max="12548" width="31.88671875" style="43" customWidth="1"/>
    <col min="12549" max="12549" width="32.21875" style="43" customWidth="1"/>
    <col min="12550" max="12801" width="8.88671875" style="43"/>
    <col min="12802" max="12802" width="58.5546875" style="43" customWidth="1"/>
    <col min="12803" max="12803" width="31.77734375" style="43" customWidth="1"/>
    <col min="12804" max="12804" width="31.88671875" style="43" customWidth="1"/>
    <col min="12805" max="12805" width="32.21875" style="43" customWidth="1"/>
    <col min="12806" max="13057" width="8.88671875" style="43"/>
    <col min="13058" max="13058" width="58.5546875" style="43" customWidth="1"/>
    <col min="13059" max="13059" width="31.77734375" style="43" customWidth="1"/>
    <col min="13060" max="13060" width="31.88671875" style="43" customWidth="1"/>
    <col min="13061" max="13061" width="32.21875" style="43" customWidth="1"/>
    <col min="13062" max="13313" width="8.88671875" style="43"/>
    <col min="13314" max="13314" width="58.5546875" style="43" customWidth="1"/>
    <col min="13315" max="13315" width="31.77734375" style="43" customWidth="1"/>
    <col min="13316" max="13316" width="31.88671875" style="43" customWidth="1"/>
    <col min="13317" max="13317" width="32.21875" style="43" customWidth="1"/>
    <col min="13318" max="13569" width="8.88671875" style="43"/>
    <col min="13570" max="13570" width="58.5546875" style="43" customWidth="1"/>
    <col min="13571" max="13571" width="31.77734375" style="43" customWidth="1"/>
    <col min="13572" max="13572" width="31.88671875" style="43" customWidth="1"/>
    <col min="13573" max="13573" width="32.21875" style="43" customWidth="1"/>
    <col min="13574" max="13825" width="8.88671875" style="43"/>
    <col min="13826" max="13826" width="58.5546875" style="43" customWidth="1"/>
    <col min="13827" max="13827" width="31.77734375" style="43" customWidth="1"/>
    <col min="13828" max="13828" width="31.88671875" style="43" customWidth="1"/>
    <col min="13829" max="13829" width="32.21875" style="43" customWidth="1"/>
    <col min="13830" max="14081" width="8.88671875" style="43"/>
    <col min="14082" max="14082" width="58.5546875" style="43" customWidth="1"/>
    <col min="14083" max="14083" width="31.77734375" style="43" customWidth="1"/>
    <col min="14084" max="14084" width="31.88671875" style="43" customWidth="1"/>
    <col min="14085" max="14085" width="32.21875" style="43" customWidth="1"/>
    <col min="14086" max="14337" width="8.88671875" style="43"/>
    <col min="14338" max="14338" width="58.5546875" style="43" customWidth="1"/>
    <col min="14339" max="14339" width="31.77734375" style="43" customWidth="1"/>
    <col min="14340" max="14340" width="31.88671875" style="43" customWidth="1"/>
    <col min="14341" max="14341" width="32.21875" style="43" customWidth="1"/>
    <col min="14342" max="14593" width="8.88671875" style="43"/>
    <col min="14594" max="14594" width="58.5546875" style="43" customWidth="1"/>
    <col min="14595" max="14595" width="31.77734375" style="43" customWidth="1"/>
    <col min="14596" max="14596" width="31.88671875" style="43" customWidth="1"/>
    <col min="14597" max="14597" width="32.21875" style="43" customWidth="1"/>
    <col min="14598" max="14849" width="8.88671875" style="43"/>
    <col min="14850" max="14850" width="58.5546875" style="43" customWidth="1"/>
    <col min="14851" max="14851" width="31.77734375" style="43" customWidth="1"/>
    <col min="14852" max="14852" width="31.88671875" style="43" customWidth="1"/>
    <col min="14853" max="14853" width="32.21875" style="43" customWidth="1"/>
    <col min="14854" max="15105" width="8.88671875" style="43"/>
    <col min="15106" max="15106" width="58.5546875" style="43" customWidth="1"/>
    <col min="15107" max="15107" width="31.77734375" style="43" customWidth="1"/>
    <col min="15108" max="15108" width="31.88671875" style="43" customWidth="1"/>
    <col min="15109" max="15109" width="32.21875" style="43" customWidth="1"/>
    <col min="15110" max="15361" width="8.88671875" style="43"/>
    <col min="15362" max="15362" width="58.5546875" style="43" customWidth="1"/>
    <col min="15363" max="15363" width="31.77734375" style="43" customWidth="1"/>
    <col min="15364" max="15364" width="31.88671875" style="43" customWidth="1"/>
    <col min="15365" max="15365" width="32.21875" style="43" customWidth="1"/>
    <col min="15366" max="15617" width="8.88671875" style="43"/>
    <col min="15618" max="15618" width="58.5546875" style="43" customWidth="1"/>
    <col min="15619" max="15619" width="31.77734375" style="43" customWidth="1"/>
    <col min="15620" max="15620" width="31.88671875" style="43" customWidth="1"/>
    <col min="15621" max="15621" width="32.21875" style="43" customWidth="1"/>
    <col min="15622" max="15873" width="8.88671875" style="43"/>
    <col min="15874" max="15874" width="58.5546875" style="43" customWidth="1"/>
    <col min="15875" max="15875" width="31.77734375" style="43" customWidth="1"/>
    <col min="15876" max="15876" width="31.88671875" style="43" customWidth="1"/>
    <col min="15877" max="15877" width="32.21875" style="43" customWidth="1"/>
    <col min="15878" max="16129" width="8.88671875" style="43"/>
    <col min="16130" max="16130" width="58.5546875" style="43" customWidth="1"/>
    <col min="16131" max="16131" width="31.77734375" style="43" customWidth="1"/>
    <col min="16132" max="16132" width="31.88671875" style="43" customWidth="1"/>
    <col min="16133" max="16133" width="32.21875" style="43" customWidth="1"/>
    <col min="16134" max="16384" width="8.88671875" style="43"/>
  </cols>
  <sheetData>
    <row r="1" spans="1:5" ht="129.6" customHeight="1" x14ac:dyDescent="0.4">
      <c r="A1" s="139" t="s">
        <v>63</v>
      </c>
      <c r="B1" s="140"/>
      <c r="C1" s="140"/>
      <c r="D1" s="140"/>
      <c r="E1" s="140"/>
    </row>
    <row r="3" spans="1:5" ht="33" customHeight="1" x14ac:dyDescent="0.25">
      <c r="A3" s="141" t="s">
        <v>64</v>
      </c>
      <c r="B3" s="141" t="s">
        <v>65</v>
      </c>
      <c r="C3" s="141" t="s">
        <v>66</v>
      </c>
      <c r="D3" s="141"/>
      <c r="E3" s="141"/>
    </row>
    <row r="4" spans="1:5" ht="124.2" customHeight="1" x14ac:dyDescent="0.25">
      <c r="A4" s="141"/>
      <c r="B4" s="141"/>
      <c r="C4" s="44" t="s">
        <v>67</v>
      </c>
      <c r="D4" s="44" t="s">
        <v>68</v>
      </c>
      <c r="E4" s="44" t="s">
        <v>69</v>
      </c>
    </row>
    <row r="5" spans="1:5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</row>
    <row r="6" spans="1:5" ht="45.6" customHeight="1" x14ac:dyDescent="0.25">
      <c r="A6" s="45">
        <v>1</v>
      </c>
      <c r="B6" s="46" t="s">
        <v>70</v>
      </c>
      <c r="C6" s="47">
        <v>28</v>
      </c>
      <c r="D6" s="47">
        <v>32</v>
      </c>
      <c r="E6" s="47">
        <v>15</v>
      </c>
    </row>
    <row r="7" spans="1:5" ht="34.950000000000003" customHeight="1" x14ac:dyDescent="0.25">
      <c r="A7" s="45">
        <v>2</v>
      </c>
      <c r="B7" s="45" t="s">
        <v>71</v>
      </c>
      <c r="C7" s="130" t="s">
        <v>72</v>
      </c>
      <c r="D7" s="130"/>
      <c r="E7" s="130"/>
    </row>
    <row r="8" spans="1:5" ht="34.950000000000003" customHeight="1" x14ac:dyDescent="0.25">
      <c r="A8" s="45">
        <v>3</v>
      </c>
      <c r="B8" s="45" t="s">
        <v>73</v>
      </c>
      <c r="C8" s="130" t="s">
        <v>74</v>
      </c>
      <c r="D8" s="130"/>
      <c r="E8" s="130"/>
    </row>
    <row r="9" spans="1:5" ht="34.950000000000003" customHeight="1" x14ac:dyDescent="0.25">
      <c r="A9" s="45">
        <v>4</v>
      </c>
      <c r="B9" s="45" t="s">
        <v>75</v>
      </c>
      <c r="C9" s="47">
        <v>7</v>
      </c>
      <c r="D9" s="47">
        <v>10</v>
      </c>
      <c r="E9" s="47">
        <v>4</v>
      </c>
    </row>
    <row r="10" spans="1:5" ht="34.950000000000003" customHeight="1" x14ac:dyDescent="0.25">
      <c r="A10" s="45">
        <v>5</v>
      </c>
      <c r="B10" s="45" t="s">
        <v>76</v>
      </c>
      <c r="C10" s="130" t="s">
        <v>77</v>
      </c>
      <c r="D10" s="130"/>
      <c r="E10" s="130"/>
    </row>
    <row r="11" spans="1:5" ht="34.950000000000003" customHeight="1" x14ac:dyDescent="0.25">
      <c r="A11" s="45">
        <v>6</v>
      </c>
      <c r="B11" s="48" t="s">
        <v>78</v>
      </c>
      <c r="C11" s="131" t="s">
        <v>79</v>
      </c>
      <c r="D11" s="132"/>
      <c r="E11" s="133"/>
    </row>
    <row r="12" spans="1:5" ht="34.950000000000003" customHeight="1" x14ac:dyDescent="0.25">
      <c r="A12" s="45">
        <v>7</v>
      </c>
      <c r="B12" s="46" t="s">
        <v>80</v>
      </c>
      <c r="C12" s="47">
        <v>14</v>
      </c>
      <c r="D12" s="47">
        <v>16</v>
      </c>
      <c r="E12" s="47">
        <v>6</v>
      </c>
    </row>
    <row r="13" spans="1:5" ht="34.950000000000003" customHeight="1" x14ac:dyDescent="0.25">
      <c r="A13" s="45">
        <v>8</v>
      </c>
      <c r="B13" s="45" t="s">
        <v>81</v>
      </c>
      <c r="C13" s="130" t="s">
        <v>82</v>
      </c>
      <c r="D13" s="130"/>
      <c r="E13" s="130"/>
    </row>
    <row r="14" spans="1:5" ht="34.950000000000003" customHeight="1" x14ac:dyDescent="0.25">
      <c r="A14" s="45">
        <v>9</v>
      </c>
      <c r="B14" s="49" t="s">
        <v>83</v>
      </c>
      <c r="C14" s="47">
        <v>7</v>
      </c>
      <c r="D14" s="47">
        <v>8</v>
      </c>
      <c r="E14" s="47">
        <v>6</v>
      </c>
    </row>
    <row r="15" spans="1:5" ht="34.950000000000003" customHeight="1" x14ac:dyDescent="0.25">
      <c r="A15" s="45">
        <v>10</v>
      </c>
      <c r="B15" s="46" t="s">
        <v>84</v>
      </c>
      <c r="C15" s="130" t="s">
        <v>85</v>
      </c>
      <c r="D15" s="130"/>
      <c r="E15" s="130"/>
    </row>
    <row r="16" spans="1:5" ht="34.950000000000003" customHeight="1" x14ac:dyDescent="0.25">
      <c r="A16" s="50">
        <v>11</v>
      </c>
      <c r="B16" s="45" t="s">
        <v>86</v>
      </c>
      <c r="C16" s="130" t="s">
        <v>87</v>
      </c>
      <c r="D16" s="130"/>
      <c r="E16" s="130"/>
    </row>
    <row r="17" spans="1:5" ht="34.950000000000003" customHeight="1" x14ac:dyDescent="0.25">
      <c r="A17" s="50">
        <v>12</v>
      </c>
      <c r="B17" s="45" t="s">
        <v>88</v>
      </c>
      <c r="C17" s="130">
        <v>1</v>
      </c>
      <c r="D17" s="130"/>
      <c r="E17" s="130"/>
    </row>
    <row r="18" spans="1:5" ht="34.950000000000003" customHeight="1" x14ac:dyDescent="0.25">
      <c r="A18" s="50">
        <v>13</v>
      </c>
      <c r="B18" s="45" t="s">
        <v>89</v>
      </c>
      <c r="C18" s="130" t="s">
        <v>90</v>
      </c>
      <c r="D18" s="130"/>
      <c r="E18" s="130"/>
    </row>
    <row r="19" spans="1:5" ht="34.950000000000003" customHeight="1" x14ac:dyDescent="0.25">
      <c r="A19" s="50">
        <v>14</v>
      </c>
      <c r="B19" s="45" t="s">
        <v>91</v>
      </c>
      <c r="C19" s="130" t="s">
        <v>92</v>
      </c>
      <c r="D19" s="130"/>
      <c r="E19" s="130"/>
    </row>
    <row r="20" spans="1:5" ht="34.950000000000003" customHeight="1" x14ac:dyDescent="0.25">
      <c r="A20" s="50">
        <v>15</v>
      </c>
      <c r="B20" s="45" t="s">
        <v>93</v>
      </c>
      <c r="C20" s="130">
        <v>2</v>
      </c>
      <c r="D20" s="130"/>
      <c r="E20" s="130"/>
    </row>
    <row r="21" spans="1:5" ht="34.950000000000003" customHeight="1" x14ac:dyDescent="0.25">
      <c r="A21" s="50">
        <v>16</v>
      </c>
      <c r="B21" s="45" t="s">
        <v>94</v>
      </c>
      <c r="C21" s="130" t="s">
        <v>95</v>
      </c>
      <c r="D21" s="130"/>
      <c r="E21" s="130"/>
    </row>
    <row r="22" spans="1:5" ht="34.950000000000003" customHeight="1" x14ac:dyDescent="0.25">
      <c r="A22" s="50">
        <v>17</v>
      </c>
      <c r="B22" s="45" t="s">
        <v>96</v>
      </c>
      <c r="C22" s="130" t="s">
        <v>97</v>
      </c>
      <c r="D22" s="130"/>
      <c r="E22" s="130"/>
    </row>
    <row r="23" spans="1:5" ht="34.950000000000003" customHeight="1" x14ac:dyDescent="0.25">
      <c r="A23" s="50">
        <v>18</v>
      </c>
      <c r="B23" s="45" t="s">
        <v>98</v>
      </c>
      <c r="C23" s="130">
        <v>2</v>
      </c>
      <c r="D23" s="130"/>
      <c r="E23" s="130"/>
    </row>
    <row r="24" spans="1:5" ht="34.950000000000003" customHeight="1" x14ac:dyDescent="0.25">
      <c r="A24" s="50">
        <v>19</v>
      </c>
      <c r="B24" s="45" t="s">
        <v>99</v>
      </c>
      <c r="C24" s="130" t="s">
        <v>95</v>
      </c>
      <c r="D24" s="130"/>
      <c r="E24" s="130"/>
    </row>
    <row r="25" spans="1:5" ht="34.950000000000003" customHeight="1" x14ac:dyDescent="0.25">
      <c r="A25" s="50">
        <v>20</v>
      </c>
      <c r="B25" s="45" t="s">
        <v>100</v>
      </c>
      <c r="C25" s="130" t="s">
        <v>101</v>
      </c>
      <c r="D25" s="130"/>
      <c r="E25" s="130"/>
    </row>
    <row r="26" spans="1:5" ht="34.950000000000003" customHeight="1" x14ac:dyDescent="0.25">
      <c r="A26" s="135">
        <v>21</v>
      </c>
      <c r="B26" s="136" t="s">
        <v>102</v>
      </c>
      <c r="C26" s="130" t="s">
        <v>103</v>
      </c>
      <c r="D26" s="130"/>
      <c r="E26" s="130"/>
    </row>
    <row r="27" spans="1:5" ht="34.950000000000003" customHeight="1" x14ac:dyDescent="0.25">
      <c r="A27" s="135"/>
      <c r="B27" s="136"/>
      <c r="C27" s="47">
        <v>50</v>
      </c>
      <c r="D27" s="47">
        <v>25</v>
      </c>
      <c r="E27" s="47">
        <v>50</v>
      </c>
    </row>
    <row r="28" spans="1:5" ht="34.950000000000003" customHeight="1" x14ac:dyDescent="0.25">
      <c r="A28" s="50">
        <v>22</v>
      </c>
      <c r="B28" s="45" t="s">
        <v>104</v>
      </c>
      <c r="C28" s="130" t="s">
        <v>79</v>
      </c>
      <c r="D28" s="130"/>
      <c r="E28" s="130"/>
    </row>
    <row r="29" spans="1:5" ht="34.950000000000003" customHeight="1" x14ac:dyDescent="0.25">
      <c r="A29" s="135">
        <v>23</v>
      </c>
      <c r="B29" s="46" t="s">
        <v>105</v>
      </c>
      <c r="C29" s="130"/>
      <c r="D29" s="130"/>
      <c r="E29" s="130"/>
    </row>
    <row r="30" spans="1:5" ht="34.950000000000003" customHeight="1" x14ac:dyDescent="0.25">
      <c r="A30" s="135"/>
      <c r="B30" s="45" t="s">
        <v>106</v>
      </c>
      <c r="C30" s="130" t="s">
        <v>107</v>
      </c>
      <c r="D30" s="130"/>
      <c r="E30" s="130"/>
    </row>
    <row r="31" spans="1:5" ht="34.950000000000003" customHeight="1" x14ac:dyDescent="0.25">
      <c r="A31" s="135"/>
      <c r="B31" s="45" t="s">
        <v>108</v>
      </c>
      <c r="C31" s="130" t="s">
        <v>109</v>
      </c>
      <c r="D31" s="130"/>
      <c r="E31" s="130"/>
    </row>
    <row r="32" spans="1:5" ht="34.950000000000003" customHeight="1" x14ac:dyDescent="0.25">
      <c r="A32" s="135"/>
      <c r="B32" s="45" t="s">
        <v>110</v>
      </c>
      <c r="C32" s="130" t="s">
        <v>111</v>
      </c>
      <c r="D32" s="130"/>
      <c r="E32" s="130"/>
    </row>
    <row r="33" spans="1:5" ht="34.950000000000003" customHeight="1" x14ac:dyDescent="0.25">
      <c r="A33" s="135"/>
      <c r="B33" s="45" t="s">
        <v>112</v>
      </c>
      <c r="C33" s="130" t="s">
        <v>113</v>
      </c>
      <c r="D33" s="130"/>
      <c r="E33" s="130"/>
    </row>
    <row r="34" spans="1:5" ht="55.2" x14ac:dyDescent="0.25">
      <c r="A34" s="50">
        <v>24</v>
      </c>
      <c r="B34" s="46" t="s">
        <v>114</v>
      </c>
      <c r="C34" s="47">
        <v>14</v>
      </c>
      <c r="D34" s="47">
        <v>18</v>
      </c>
      <c r="E34" s="47">
        <v>10</v>
      </c>
    </row>
    <row r="35" spans="1:5" ht="41.4" x14ac:dyDescent="0.25">
      <c r="A35" s="50">
        <v>25</v>
      </c>
      <c r="B35" s="46" t="s">
        <v>115</v>
      </c>
      <c r="C35" s="130">
        <v>8</v>
      </c>
      <c r="D35" s="130"/>
      <c r="E35" s="130"/>
    </row>
    <row r="36" spans="1:5" ht="34.950000000000003" customHeight="1" x14ac:dyDescent="0.25">
      <c r="A36" s="50">
        <v>26</v>
      </c>
      <c r="B36" s="45" t="s">
        <v>116</v>
      </c>
      <c r="C36" s="130">
        <v>1</v>
      </c>
      <c r="D36" s="130"/>
      <c r="E36" s="130"/>
    </row>
    <row r="37" spans="1:5" ht="34.950000000000003" customHeight="1" x14ac:dyDescent="0.25">
      <c r="A37" s="50">
        <v>27</v>
      </c>
      <c r="B37" s="45" t="s">
        <v>117</v>
      </c>
      <c r="C37" s="130" t="s">
        <v>118</v>
      </c>
      <c r="D37" s="130"/>
      <c r="E37" s="130"/>
    </row>
    <row r="38" spans="1:5" ht="34.950000000000003" customHeight="1" x14ac:dyDescent="0.25">
      <c r="A38" s="50">
        <v>28</v>
      </c>
      <c r="B38" s="45" t="s">
        <v>119</v>
      </c>
      <c r="C38" s="130" t="s">
        <v>120</v>
      </c>
      <c r="D38" s="130"/>
      <c r="E38" s="130"/>
    </row>
    <row r="39" spans="1:5" ht="34.950000000000003" customHeight="1" x14ac:dyDescent="0.25">
      <c r="A39" s="50">
        <v>29</v>
      </c>
      <c r="B39" s="46" t="s">
        <v>121</v>
      </c>
      <c r="C39" s="130" t="s">
        <v>122</v>
      </c>
      <c r="D39" s="130"/>
      <c r="E39" s="130"/>
    </row>
    <row r="40" spans="1:5" ht="34.950000000000003" customHeight="1" x14ac:dyDescent="0.25">
      <c r="A40" s="50">
        <v>30</v>
      </c>
      <c r="B40" s="45" t="s">
        <v>123</v>
      </c>
      <c r="C40" s="130" t="s">
        <v>124</v>
      </c>
      <c r="D40" s="130"/>
      <c r="E40" s="130"/>
    </row>
    <row r="41" spans="1:5" ht="34.950000000000003" customHeight="1" x14ac:dyDescent="0.25">
      <c r="A41" s="135">
        <v>31</v>
      </c>
      <c r="B41" s="134" t="s">
        <v>125</v>
      </c>
      <c r="C41" s="130" t="s">
        <v>126</v>
      </c>
      <c r="D41" s="130"/>
      <c r="E41" s="130"/>
    </row>
    <row r="42" spans="1:5" ht="34.950000000000003" customHeight="1" x14ac:dyDescent="0.25">
      <c r="A42" s="135"/>
      <c r="B42" s="134"/>
      <c r="C42" s="47">
        <v>50</v>
      </c>
      <c r="D42" s="47">
        <v>50</v>
      </c>
      <c r="E42" s="47">
        <v>25</v>
      </c>
    </row>
    <row r="43" spans="1:5" ht="34.950000000000003" customHeight="1" x14ac:dyDescent="0.25">
      <c r="A43" s="50">
        <v>32</v>
      </c>
      <c r="B43" s="46" t="s">
        <v>127</v>
      </c>
      <c r="C43" s="47">
        <v>16</v>
      </c>
      <c r="D43" s="47">
        <v>18</v>
      </c>
      <c r="E43" s="47">
        <v>12</v>
      </c>
    </row>
    <row r="44" spans="1:5" ht="34.950000000000003" customHeight="1" x14ac:dyDescent="0.25">
      <c r="A44" s="50">
        <v>33</v>
      </c>
      <c r="B44" s="45" t="s">
        <v>128</v>
      </c>
      <c r="C44" s="130" t="s">
        <v>129</v>
      </c>
      <c r="D44" s="130"/>
      <c r="E44" s="130"/>
    </row>
    <row r="45" spans="1:5" ht="34.950000000000003" customHeight="1" x14ac:dyDescent="0.25">
      <c r="A45" s="50">
        <v>34</v>
      </c>
      <c r="B45" s="45" t="s">
        <v>130</v>
      </c>
      <c r="C45" s="130" t="s">
        <v>82</v>
      </c>
      <c r="D45" s="130"/>
      <c r="E45" s="130"/>
    </row>
    <row r="46" spans="1:5" ht="34.950000000000003" customHeight="1" x14ac:dyDescent="0.25">
      <c r="A46" s="50">
        <v>35</v>
      </c>
      <c r="B46" s="46" t="s">
        <v>131</v>
      </c>
      <c r="C46" s="47">
        <v>5</v>
      </c>
      <c r="D46" s="47">
        <v>6</v>
      </c>
      <c r="E46" s="47">
        <v>3</v>
      </c>
    </row>
    <row r="47" spans="1:5" ht="34.950000000000003" customHeight="1" x14ac:dyDescent="0.25">
      <c r="A47" s="50">
        <v>36</v>
      </c>
      <c r="B47" s="45" t="s">
        <v>132</v>
      </c>
      <c r="C47" s="130" t="s">
        <v>133</v>
      </c>
      <c r="D47" s="130"/>
      <c r="E47" s="130"/>
    </row>
    <row r="48" spans="1:5" ht="34.950000000000003" customHeight="1" x14ac:dyDescent="0.25">
      <c r="A48" s="50">
        <v>37</v>
      </c>
      <c r="B48" s="49" t="s">
        <v>134</v>
      </c>
      <c r="C48" s="47">
        <v>7</v>
      </c>
      <c r="D48" s="47">
        <v>9</v>
      </c>
      <c r="E48" s="47">
        <v>5</v>
      </c>
    </row>
    <row r="49" spans="1:5" ht="34.950000000000003" customHeight="1" x14ac:dyDescent="0.25">
      <c r="A49" s="50">
        <v>38</v>
      </c>
      <c r="B49" s="49" t="s">
        <v>135</v>
      </c>
      <c r="C49" s="130">
        <v>29</v>
      </c>
      <c r="D49" s="130"/>
      <c r="E49" s="130"/>
    </row>
    <row r="50" spans="1:5" ht="34.950000000000003" customHeight="1" x14ac:dyDescent="0.25">
      <c r="A50" s="50">
        <v>39</v>
      </c>
      <c r="B50" s="49" t="s">
        <v>136</v>
      </c>
      <c r="C50" s="138">
        <v>0.15</v>
      </c>
      <c r="D50" s="138"/>
      <c r="E50" s="138"/>
    </row>
    <row r="51" spans="1:5" ht="34.950000000000003" customHeight="1" x14ac:dyDescent="0.25">
      <c r="A51" s="50">
        <v>40</v>
      </c>
      <c r="B51" s="49" t="s">
        <v>137</v>
      </c>
      <c r="C51" s="130" t="s">
        <v>138</v>
      </c>
      <c r="D51" s="130"/>
      <c r="E51" s="130"/>
    </row>
    <row r="52" spans="1:5" ht="34.950000000000003" customHeight="1" x14ac:dyDescent="0.25">
      <c r="A52" s="50">
        <v>41</v>
      </c>
      <c r="B52" s="49" t="s">
        <v>139</v>
      </c>
      <c r="C52" s="130" t="s">
        <v>140</v>
      </c>
      <c r="D52" s="130"/>
      <c r="E52" s="130"/>
    </row>
    <row r="53" spans="1:5" ht="55.2" x14ac:dyDescent="0.25">
      <c r="A53" s="50">
        <v>42</v>
      </c>
      <c r="B53" s="50" t="s">
        <v>141</v>
      </c>
      <c r="C53" s="138">
        <v>1</v>
      </c>
      <c r="D53" s="138"/>
      <c r="E53" s="138"/>
    </row>
    <row r="54" spans="1:5" ht="34.950000000000003" customHeight="1" x14ac:dyDescent="0.25">
      <c r="A54" s="50">
        <v>43</v>
      </c>
      <c r="B54" s="46" t="s">
        <v>142</v>
      </c>
      <c r="C54" s="47">
        <v>7</v>
      </c>
      <c r="D54" s="47">
        <v>9</v>
      </c>
      <c r="E54" s="47">
        <v>5</v>
      </c>
    </row>
    <row r="55" spans="1:5" ht="34.950000000000003" customHeight="1" x14ac:dyDescent="0.25">
      <c r="A55" s="50">
        <v>44</v>
      </c>
      <c r="B55" s="45" t="s">
        <v>143</v>
      </c>
      <c r="C55" s="138">
        <v>1</v>
      </c>
      <c r="D55" s="138"/>
      <c r="E55" s="138"/>
    </row>
    <row r="56" spans="1:5" ht="34.950000000000003" customHeight="1" x14ac:dyDescent="0.25">
      <c r="A56" s="50">
        <v>45</v>
      </c>
      <c r="B56" s="45" t="s">
        <v>144</v>
      </c>
      <c r="C56" s="138">
        <v>7.0000000000000007E-2</v>
      </c>
      <c r="D56" s="138"/>
      <c r="E56" s="138"/>
    </row>
    <row r="57" spans="1:5" ht="34.950000000000003" customHeight="1" x14ac:dyDescent="0.25">
      <c r="A57" s="50">
        <v>46</v>
      </c>
      <c r="B57" s="45" t="s">
        <v>145</v>
      </c>
      <c r="C57" s="130" t="s">
        <v>146</v>
      </c>
      <c r="D57" s="130"/>
      <c r="E57" s="130"/>
    </row>
    <row r="58" spans="1:5" ht="34.950000000000003" customHeight="1" x14ac:dyDescent="0.25">
      <c r="A58" s="50">
        <v>47</v>
      </c>
      <c r="B58" s="46" t="s">
        <v>147</v>
      </c>
      <c r="C58" s="138">
        <v>0.25</v>
      </c>
      <c r="D58" s="138"/>
      <c r="E58" s="138"/>
    </row>
    <row r="59" spans="1:5" ht="34.950000000000003" customHeight="1" x14ac:dyDescent="0.25">
      <c r="A59" s="50">
        <v>48</v>
      </c>
      <c r="B59" s="46" t="s">
        <v>148</v>
      </c>
      <c r="C59" s="138">
        <v>0.5</v>
      </c>
      <c r="D59" s="138"/>
      <c r="E59" s="138"/>
    </row>
    <row r="60" spans="1:5" ht="34.950000000000003" customHeight="1" x14ac:dyDescent="0.25">
      <c r="A60" s="50">
        <v>49</v>
      </c>
      <c r="B60" s="49" t="s">
        <v>149</v>
      </c>
      <c r="C60" s="130">
        <v>1</v>
      </c>
      <c r="D60" s="130"/>
      <c r="E60" s="130"/>
    </row>
    <row r="61" spans="1:5" ht="34.950000000000003" customHeight="1" x14ac:dyDescent="0.25">
      <c r="A61" s="50">
        <v>50</v>
      </c>
      <c r="B61" s="46" t="s">
        <v>150</v>
      </c>
      <c r="C61" s="130" t="s">
        <v>151</v>
      </c>
      <c r="D61" s="130"/>
      <c r="E61" s="130"/>
    </row>
    <row r="62" spans="1:5" ht="34.950000000000003" customHeight="1" x14ac:dyDescent="0.25">
      <c r="A62" s="50">
        <v>51</v>
      </c>
      <c r="B62" s="45" t="s">
        <v>152</v>
      </c>
      <c r="C62" s="130">
        <v>1</v>
      </c>
      <c r="D62" s="130"/>
      <c r="E62" s="130"/>
    </row>
    <row r="63" spans="1:5" ht="34.950000000000003" customHeight="1" x14ac:dyDescent="0.25">
      <c r="A63" s="50">
        <v>52</v>
      </c>
      <c r="B63" s="49" t="s">
        <v>153</v>
      </c>
      <c r="C63" s="130">
        <v>52</v>
      </c>
      <c r="D63" s="130"/>
      <c r="E63" s="130"/>
    </row>
    <row r="64" spans="1:5" ht="34.950000000000003" customHeight="1" x14ac:dyDescent="0.25">
      <c r="A64" s="50">
        <v>53</v>
      </c>
      <c r="B64" s="45" t="s">
        <v>154</v>
      </c>
      <c r="C64" s="130" t="s">
        <v>146</v>
      </c>
      <c r="D64" s="130"/>
      <c r="E64" s="130"/>
    </row>
    <row r="65" spans="1:5" ht="34.950000000000003" customHeight="1" x14ac:dyDescent="0.25">
      <c r="A65" s="50">
        <v>54</v>
      </c>
      <c r="B65" s="49" t="s">
        <v>155</v>
      </c>
      <c r="C65" s="47">
        <v>28</v>
      </c>
      <c r="D65" s="47">
        <v>32</v>
      </c>
      <c r="E65" s="47">
        <v>15</v>
      </c>
    </row>
    <row r="66" spans="1:5" ht="34.950000000000003" customHeight="1" x14ac:dyDescent="0.25">
      <c r="A66" s="50">
        <v>55</v>
      </c>
      <c r="B66" s="51" t="s">
        <v>156</v>
      </c>
      <c r="C66" s="131">
        <v>29</v>
      </c>
      <c r="D66" s="132"/>
      <c r="E66" s="133"/>
    </row>
    <row r="67" spans="1:5" ht="34.950000000000003" customHeight="1" x14ac:dyDescent="0.25">
      <c r="A67" s="50">
        <v>56</v>
      </c>
      <c r="B67" s="46" t="s">
        <v>157</v>
      </c>
      <c r="C67" s="130" t="s">
        <v>85</v>
      </c>
      <c r="D67" s="130"/>
      <c r="E67" s="130"/>
    </row>
    <row r="68" spans="1:5" ht="34.950000000000003" customHeight="1" x14ac:dyDescent="0.25">
      <c r="A68" s="50">
        <v>57</v>
      </c>
      <c r="B68" s="46" t="s">
        <v>158</v>
      </c>
      <c r="C68" s="47">
        <v>7</v>
      </c>
      <c r="D68" s="47">
        <v>9</v>
      </c>
      <c r="E68" s="47">
        <v>5</v>
      </c>
    </row>
    <row r="69" spans="1:5" ht="34.950000000000003" customHeight="1" x14ac:dyDescent="0.25">
      <c r="A69" s="50">
        <v>58</v>
      </c>
      <c r="B69" s="46" t="s">
        <v>159</v>
      </c>
      <c r="C69" s="47">
        <v>7</v>
      </c>
      <c r="D69" s="47">
        <v>9</v>
      </c>
      <c r="E69" s="47">
        <v>5</v>
      </c>
    </row>
    <row r="70" spans="1:5" ht="34.950000000000003" customHeight="1" x14ac:dyDescent="0.25">
      <c r="A70" s="50">
        <v>59</v>
      </c>
      <c r="B70" s="46" t="s">
        <v>160</v>
      </c>
      <c r="C70" s="130">
        <v>1.5</v>
      </c>
      <c r="D70" s="130"/>
      <c r="E70" s="130"/>
    </row>
    <row r="71" spans="1:5" ht="34.950000000000003" customHeight="1" x14ac:dyDescent="0.25">
      <c r="A71" s="50">
        <v>60</v>
      </c>
      <c r="B71" s="46" t="s">
        <v>161</v>
      </c>
      <c r="C71" s="130">
        <v>2</v>
      </c>
      <c r="D71" s="130"/>
      <c r="E71" s="130"/>
    </row>
    <row r="72" spans="1:5" ht="34.950000000000003" customHeight="1" x14ac:dyDescent="0.25">
      <c r="A72" s="50">
        <v>61</v>
      </c>
      <c r="B72" s="46" t="s">
        <v>162</v>
      </c>
      <c r="C72" s="130" t="s">
        <v>146</v>
      </c>
      <c r="D72" s="130"/>
      <c r="E72" s="130"/>
    </row>
    <row r="73" spans="1:5" ht="34.950000000000003" customHeight="1" x14ac:dyDescent="0.25">
      <c r="A73" s="50">
        <v>62</v>
      </c>
      <c r="B73" s="46" t="s">
        <v>163</v>
      </c>
      <c r="C73" s="131">
        <v>52</v>
      </c>
      <c r="D73" s="132"/>
      <c r="E73" s="133"/>
    </row>
    <row r="74" spans="1:5" ht="34.950000000000003" customHeight="1" x14ac:dyDescent="0.25">
      <c r="A74" s="50">
        <v>63</v>
      </c>
      <c r="B74" s="46" t="s">
        <v>164</v>
      </c>
      <c r="C74" s="137">
        <v>0.04</v>
      </c>
      <c r="D74" s="132"/>
      <c r="E74" s="133"/>
    </row>
    <row r="75" spans="1:5" ht="34.950000000000003" customHeight="1" x14ac:dyDescent="0.25">
      <c r="A75" s="50">
        <v>64</v>
      </c>
      <c r="B75" s="45" t="s">
        <v>165</v>
      </c>
      <c r="C75" s="130" t="s">
        <v>79</v>
      </c>
      <c r="D75" s="130"/>
      <c r="E75" s="130"/>
    </row>
    <row r="76" spans="1:5" ht="34.950000000000003" customHeight="1" x14ac:dyDescent="0.25">
      <c r="A76" s="50">
        <v>65</v>
      </c>
      <c r="B76" s="45" t="s">
        <v>166</v>
      </c>
      <c r="C76" s="130" t="s">
        <v>79</v>
      </c>
      <c r="D76" s="130"/>
      <c r="E76" s="130"/>
    </row>
    <row r="77" spans="1:5" ht="34.950000000000003" customHeight="1" x14ac:dyDescent="0.25">
      <c r="A77" s="50">
        <v>66</v>
      </c>
      <c r="B77" s="45" t="s">
        <v>167</v>
      </c>
      <c r="C77" s="47"/>
      <c r="D77" s="47"/>
      <c r="E77" s="47"/>
    </row>
    <row r="78" spans="1:5" ht="34.950000000000003" customHeight="1" x14ac:dyDescent="0.25">
      <c r="A78" s="50">
        <v>67</v>
      </c>
      <c r="B78" s="45" t="s">
        <v>168</v>
      </c>
      <c r="C78" s="130" t="s">
        <v>79</v>
      </c>
      <c r="D78" s="130"/>
      <c r="E78" s="130"/>
    </row>
    <row r="79" spans="1:5" ht="34.950000000000003" customHeight="1" x14ac:dyDescent="0.25">
      <c r="A79" s="50">
        <v>68</v>
      </c>
      <c r="B79" s="45" t="s">
        <v>169</v>
      </c>
      <c r="C79" s="130" t="s">
        <v>79</v>
      </c>
      <c r="D79" s="130"/>
      <c r="E79" s="130"/>
    </row>
    <row r="80" spans="1:5" ht="34.950000000000003" customHeight="1" x14ac:dyDescent="0.25">
      <c r="A80" s="50">
        <v>69</v>
      </c>
      <c r="B80" s="45" t="s">
        <v>170</v>
      </c>
      <c r="C80" s="130" t="s">
        <v>92</v>
      </c>
      <c r="D80" s="130"/>
      <c r="E80" s="130"/>
    </row>
    <row r="81" spans="1:5" ht="34.950000000000003" customHeight="1" x14ac:dyDescent="0.25">
      <c r="A81" s="50">
        <v>70</v>
      </c>
      <c r="B81" s="45" t="s">
        <v>171</v>
      </c>
      <c r="C81" s="130" t="s">
        <v>172</v>
      </c>
      <c r="D81" s="130"/>
      <c r="E81" s="130"/>
    </row>
    <row r="82" spans="1:5" ht="34.950000000000003" customHeight="1" x14ac:dyDescent="0.25">
      <c r="A82" s="50">
        <v>71</v>
      </c>
      <c r="B82" s="45" t="s">
        <v>173</v>
      </c>
      <c r="C82" s="130" t="s">
        <v>79</v>
      </c>
      <c r="D82" s="130"/>
      <c r="E82" s="130"/>
    </row>
    <row r="83" spans="1:5" ht="34.950000000000003" customHeight="1" x14ac:dyDescent="0.25">
      <c r="A83" s="50">
        <v>72</v>
      </c>
      <c r="B83" s="45" t="s">
        <v>174</v>
      </c>
      <c r="C83" s="130">
        <v>1</v>
      </c>
      <c r="D83" s="130"/>
      <c r="E83" s="130"/>
    </row>
    <row r="84" spans="1:5" ht="34.950000000000003" customHeight="1" x14ac:dyDescent="0.25">
      <c r="A84" s="50">
        <v>73</v>
      </c>
      <c r="B84" s="45" t="s">
        <v>175</v>
      </c>
      <c r="C84" s="130" t="s">
        <v>176</v>
      </c>
      <c r="D84" s="130"/>
      <c r="E84" s="130"/>
    </row>
    <row r="85" spans="1:5" ht="34.950000000000003" customHeight="1" x14ac:dyDescent="0.25">
      <c r="A85" s="50">
        <v>74</v>
      </c>
      <c r="B85" s="45" t="s">
        <v>177</v>
      </c>
      <c r="C85" s="130" t="s">
        <v>178</v>
      </c>
      <c r="D85" s="130"/>
      <c r="E85" s="130"/>
    </row>
    <row r="86" spans="1:5" ht="34.950000000000003" customHeight="1" x14ac:dyDescent="0.25">
      <c r="A86" s="135">
        <v>75</v>
      </c>
      <c r="B86" s="136" t="s">
        <v>179</v>
      </c>
      <c r="C86" s="130" t="s">
        <v>180</v>
      </c>
      <c r="D86" s="130"/>
      <c r="E86" s="130"/>
    </row>
    <row r="87" spans="1:5" ht="34.950000000000003" customHeight="1" x14ac:dyDescent="0.25">
      <c r="A87" s="135"/>
      <c r="B87" s="136"/>
      <c r="C87" s="47">
        <v>50</v>
      </c>
      <c r="D87" s="47" t="s">
        <v>61</v>
      </c>
      <c r="E87" s="47">
        <v>100</v>
      </c>
    </row>
    <row r="88" spans="1:5" ht="34.950000000000003" customHeight="1" x14ac:dyDescent="0.25">
      <c r="A88" s="50">
        <v>76</v>
      </c>
      <c r="B88" s="45" t="s">
        <v>181</v>
      </c>
      <c r="C88" s="130">
        <v>1</v>
      </c>
      <c r="D88" s="130"/>
      <c r="E88" s="130"/>
    </row>
    <row r="89" spans="1:5" ht="34.950000000000003" customHeight="1" x14ac:dyDescent="0.25">
      <c r="A89" s="50">
        <v>77</v>
      </c>
      <c r="B89" s="45" t="s">
        <v>182</v>
      </c>
      <c r="C89" s="131" t="s">
        <v>79</v>
      </c>
      <c r="D89" s="132"/>
      <c r="E89" s="133"/>
    </row>
    <row r="90" spans="1:5" ht="34.950000000000003" customHeight="1" x14ac:dyDescent="0.25">
      <c r="A90" s="50">
        <v>78</v>
      </c>
      <c r="B90" s="45" t="s">
        <v>183</v>
      </c>
      <c r="C90" s="131" t="s">
        <v>79</v>
      </c>
      <c r="D90" s="132"/>
      <c r="E90" s="133"/>
    </row>
    <row r="91" spans="1:5" ht="34.950000000000003" customHeight="1" x14ac:dyDescent="0.25">
      <c r="A91" s="135">
        <v>79</v>
      </c>
      <c r="B91" s="136" t="s">
        <v>184</v>
      </c>
      <c r="C91" s="130" t="s">
        <v>172</v>
      </c>
      <c r="D91" s="130"/>
      <c r="E91" s="130"/>
    </row>
    <row r="92" spans="1:5" ht="34.950000000000003" customHeight="1" x14ac:dyDescent="0.25">
      <c r="A92" s="135"/>
      <c r="B92" s="136"/>
      <c r="C92" s="47" t="s">
        <v>185</v>
      </c>
      <c r="D92" s="47" t="s">
        <v>186</v>
      </c>
      <c r="E92" s="47" t="s">
        <v>187</v>
      </c>
    </row>
    <row r="93" spans="1:5" ht="34.950000000000003" customHeight="1" x14ac:dyDescent="0.25">
      <c r="A93" s="50">
        <v>80</v>
      </c>
      <c r="B93" s="50" t="s">
        <v>188</v>
      </c>
      <c r="C93" s="130" t="s">
        <v>189</v>
      </c>
      <c r="D93" s="130"/>
      <c r="E93" s="130"/>
    </row>
    <row r="94" spans="1:5" ht="34.950000000000003" customHeight="1" x14ac:dyDescent="0.25">
      <c r="A94" s="135">
        <v>81</v>
      </c>
      <c r="B94" s="136" t="s">
        <v>190</v>
      </c>
      <c r="C94" s="130" t="s">
        <v>172</v>
      </c>
      <c r="D94" s="130"/>
      <c r="E94" s="130"/>
    </row>
    <row r="95" spans="1:5" ht="34.950000000000003" customHeight="1" x14ac:dyDescent="0.25">
      <c r="A95" s="135"/>
      <c r="B95" s="136"/>
      <c r="C95" s="47" t="s">
        <v>185</v>
      </c>
      <c r="D95" s="47" t="s">
        <v>186</v>
      </c>
      <c r="E95" s="47" t="s">
        <v>187</v>
      </c>
    </row>
    <row r="96" spans="1:5" ht="34.950000000000003" customHeight="1" x14ac:dyDescent="0.25">
      <c r="A96" s="50">
        <v>82</v>
      </c>
      <c r="B96" s="45" t="s">
        <v>191</v>
      </c>
      <c r="C96" s="130" t="s">
        <v>79</v>
      </c>
      <c r="D96" s="130"/>
      <c r="E96" s="130"/>
    </row>
    <row r="97" spans="1:5" ht="34.950000000000003" customHeight="1" x14ac:dyDescent="0.25">
      <c r="A97" s="50">
        <v>83</v>
      </c>
      <c r="B97" s="45" t="s">
        <v>192</v>
      </c>
      <c r="C97" s="130" t="s">
        <v>79</v>
      </c>
      <c r="D97" s="130"/>
      <c r="E97" s="130"/>
    </row>
    <row r="98" spans="1:5" ht="34.950000000000003" customHeight="1" x14ac:dyDescent="0.25">
      <c r="A98" s="50">
        <v>84</v>
      </c>
      <c r="B98" s="45" t="s">
        <v>193</v>
      </c>
      <c r="C98" s="130" t="s">
        <v>79</v>
      </c>
      <c r="D98" s="130"/>
      <c r="E98" s="130"/>
    </row>
    <row r="99" spans="1:5" ht="34.950000000000003" customHeight="1" x14ac:dyDescent="0.25">
      <c r="A99" s="50">
        <v>85</v>
      </c>
      <c r="B99" s="45" t="s">
        <v>194</v>
      </c>
      <c r="C99" s="130" t="s">
        <v>79</v>
      </c>
      <c r="D99" s="130"/>
      <c r="E99" s="130"/>
    </row>
    <row r="100" spans="1:5" ht="34.950000000000003" customHeight="1" x14ac:dyDescent="0.25">
      <c r="A100" s="50">
        <v>86</v>
      </c>
      <c r="B100" s="45" t="s">
        <v>195</v>
      </c>
      <c r="C100" s="130" t="s">
        <v>79</v>
      </c>
      <c r="D100" s="130"/>
      <c r="E100" s="130"/>
    </row>
    <row r="101" spans="1:5" ht="34.950000000000003" customHeight="1" x14ac:dyDescent="0.25">
      <c r="A101" s="50">
        <v>87</v>
      </c>
      <c r="B101" s="45" t="s">
        <v>196</v>
      </c>
      <c r="C101" s="131" t="s">
        <v>92</v>
      </c>
      <c r="D101" s="132"/>
      <c r="E101" s="133"/>
    </row>
    <row r="102" spans="1:5" ht="34.950000000000003" customHeight="1" x14ac:dyDescent="0.25">
      <c r="A102" s="50">
        <v>88</v>
      </c>
      <c r="B102" s="45" t="s">
        <v>197</v>
      </c>
      <c r="C102" s="131" t="s">
        <v>92</v>
      </c>
      <c r="D102" s="132"/>
      <c r="E102" s="133"/>
    </row>
    <row r="103" spans="1:5" ht="34.950000000000003" customHeight="1" x14ac:dyDescent="0.25">
      <c r="A103" s="50">
        <v>89</v>
      </c>
      <c r="B103" s="45" t="s">
        <v>198</v>
      </c>
      <c r="C103" s="134" t="s">
        <v>92</v>
      </c>
      <c r="D103" s="134"/>
      <c r="E103" s="134"/>
    </row>
    <row r="104" spans="1:5" ht="54.6" customHeight="1" x14ac:dyDescent="0.25">
      <c r="A104" s="50">
        <v>90</v>
      </c>
      <c r="B104" s="45" t="s">
        <v>199</v>
      </c>
      <c r="C104" s="130" t="s">
        <v>82</v>
      </c>
      <c r="D104" s="130"/>
      <c r="E104" s="130"/>
    </row>
    <row r="105" spans="1:5" ht="34.950000000000003" customHeight="1" x14ac:dyDescent="0.25">
      <c r="A105" s="50">
        <v>91</v>
      </c>
      <c r="B105" s="45" t="s">
        <v>200</v>
      </c>
      <c r="C105" s="130" t="s">
        <v>79</v>
      </c>
      <c r="D105" s="130"/>
      <c r="E105" s="130"/>
    </row>
    <row r="106" spans="1:5" ht="34.950000000000003" customHeight="1" x14ac:dyDescent="0.25">
      <c r="A106" s="50">
        <v>92</v>
      </c>
      <c r="B106" s="45" t="s">
        <v>201</v>
      </c>
      <c r="C106" s="130" t="s">
        <v>79</v>
      </c>
      <c r="D106" s="130"/>
      <c r="E106" s="130"/>
    </row>
    <row r="107" spans="1:5" ht="34.950000000000003" customHeight="1" x14ac:dyDescent="0.25">
      <c r="A107" s="50">
        <v>93</v>
      </c>
      <c r="B107" s="45" t="s">
        <v>202</v>
      </c>
      <c r="C107" s="130" t="s">
        <v>79</v>
      </c>
      <c r="D107" s="130"/>
      <c r="E107" s="130"/>
    </row>
    <row r="108" spans="1:5" ht="34.950000000000003" customHeight="1" x14ac:dyDescent="0.25">
      <c r="A108" s="50">
        <v>94</v>
      </c>
      <c r="B108" s="45" t="s">
        <v>203</v>
      </c>
      <c r="C108" s="130" t="s">
        <v>79</v>
      </c>
      <c r="D108" s="130"/>
      <c r="E108" s="130"/>
    </row>
    <row r="109" spans="1:5" ht="34.950000000000003" customHeight="1" x14ac:dyDescent="0.25">
      <c r="A109" s="50">
        <v>95</v>
      </c>
      <c r="B109" s="45" t="s">
        <v>204</v>
      </c>
      <c r="C109" s="131" t="s">
        <v>205</v>
      </c>
      <c r="D109" s="132"/>
      <c r="E109" s="133"/>
    </row>
    <row r="110" spans="1:5" ht="34.950000000000003" customHeight="1" x14ac:dyDescent="0.25">
      <c r="A110" s="50">
        <v>96</v>
      </c>
      <c r="B110" s="45" t="s">
        <v>206</v>
      </c>
      <c r="C110" s="130" t="s">
        <v>79</v>
      </c>
      <c r="D110" s="130"/>
      <c r="E110" s="130"/>
    </row>
    <row r="111" spans="1:5" ht="34.950000000000003" customHeight="1" x14ac:dyDescent="0.25">
      <c r="A111" s="50">
        <v>97</v>
      </c>
      <c r="B111" s="45" t="s">
        <v>207</v>
      </c>
      <c r="C111" s="130" t="s">
        <v>79</v>
      </c>
      <c r="D111" s="130"/>
      <c r="E111" s="130"/>
    </row>
    <row r="112" spans="1:5" ht="34.950000000000003" customHeight="1" x14ac:dyDescent="0.25">
      <c r="A112" s="50">
        <v>98</v>
      </c>
      <c r="B112" s="45" t="s">
        <v>208</v>
      </c>
      <c r="C112" s="130" t="s">
        <v>79</v>
      </c>
      <c r="D112" s="130"/>
      <c r="E112" s="130"/>
    </row>
    <row r="113" spans="1:5" ht="34.950000000000003" customHeight="1" x14ac:dyDescent="0.25">
      <c r="A113" s="50">
        <v>99</v>
      </c>
      <c r="B113" s="45" t="s">
        <v>209</v>
      </c>
      <c r="C113" s="130" t="s">
        <v>79</v>
      </c>
      <c r="D113" s="130"/>
      <c r="E113" s="130"/>
    </row>
    <row r="114" spans="1:5" ht="34.950000000000003" customHeight="1" x14ac:dyDescent="0.25">
      <c r="A114" s="50">
        <v>100</v>
      </c>
      <c r="B114" s="45" t="s">
        <v>210</v>
      </c>
      <c r="C114" s="130" t="s">
        <v>79</v>
      </c>
      <c r="D114" s="130"/>
      <c r="E114" s="130"/>
    </row>
    <row r="115" spans="1:5" ht="34.950000000000003" customHeight="1" x14ac:dyDescent="0.25">
      <c r="A115" s="50">
        <v>101</v>
      </c>
      <c r="B115" s="45" t="s">
        <v>211</v>
      </c>
      <c r="C115" s="130" t="s">
        <v>79</v>
      </c>
      <c r="D115" s="130"/>
      <c r="E115" s="130"/>
    </row>
    <row r="116" spans="1:5" ht="34.950000000000003" customHeight="1" x14ac:dyDescent="0.25">
      <c r="A116" s="50">
        <v>102</v>
      </c>
      <c r="B116" s="45" t="s">
        <v>212</v>
      </c>
      <c r="C116" s="130" t="s">
        <v>79</v>
      </c>
      <c r="D116" s="130"/>
      <c r="E116" s="130"/>
    </row>
    <row r="117" spans="1:5" ht="34.950000000000003" customHeight="1" x14ac:dyDescent="0.25">
      <c r="A117" s="50">
        <v>103</v>
      </c>
      <c r="B117" s="45" t="s">
        <v>213</v>
      </c>
      <c r="C117" s="130" t="s">
        <v>79</v>
      </c>
      <c r="D117" s="130"/>
      <c r="E117" s="130"/>
    </row>
    <row r="118" spans="1:5" ht="27.6" x14ac:dyDescent="0.25">
      <c r="A118" s="50">
        <v>104</v>
      </c>
      <c r="B118" s="45" t="s">
        <v>214</v>
      </c>
      <c r="C118" s="130" t="s">
        <v>79</v>
      </c>
      <c r="D118" s="130"/>
      <c r="E118" s="130"/>
    </row>
    <row r="119" spans="1:5" ht="55.2" x14ac:dyDescent="0.25">
      <c r="A119" s="50">
        <v>105</v>
      </c>
      <c r="B119" s="45" t="s">
        <v>215</v>
      </c>
      <c r="C119" s="130" t="s">
        <v>79</v>
      </c>
      <c r="D119" s="130"/>
      <c r="E119" s="130"/>
    </row>
    <row r="120" spans="1:5" ht="69" x14ac:dyDescent="0.25">
      <c r="A120" s="50">
        <v>106</v>
      </c>
      <c r="B120" s="50" t="s">
        <v>216</v>
      </c>
      <c r="C120" s="130" t="s">
        <v>79</v>
      </c>
      <c r="D120" s="130"/>
      <c r="E120" s="130"/>
    </row>
    <row r="121" spans="1:5" ht="34.950000000000003" customHeight="1" x14ac:dyDescent="0.25">
      <c r="A121" s="50">
        <v>107</v>
      </c>
      <c r="B121" s="45" t="s">
        <v>217</v>
      </c>
      <c r="C121" s="130" t="s">
        <v>79</v>
      </c>
      <c r="D121" s="130"/>
      <c r="E121" s="130"/>
    </row>
    <row r="122" spans="1:5" ht="34.950000000000003" customHeight="1" x14ac:dyDescent="0.25">
      <c r="A122" s="50">
        <v>108</v>
      </c>
      <c r="B122" s="45" t="s">
        <v>218</v>
      </c>
      <c r="C122" s="130" t="s">
        <v>79</v>
      </c>
      <c r="D122" s="130"/>
      <c r="E122" s="130"/>
    </row>
    <row r="123" spans="1:5" ht="34.950000000000003" customHeight="1" x14ac:dyDescent="0.25">
      <c r="A123" s="50">
        <v>109</v>
      </c>
      <c r="B123" s="45" t="s">
        <v>219</v>
      </c>
      <c r="C123" s="130" t="s">
        <v>79</v>
      </c>
      <c r="D123" s="130"/>
      <c r="E123" s="130"/>
    </row>
    <row r="124" spans="1:5" ht="34.950000000000003" customHeight="1" x14ac:dyDescent="0.25">
      <c r="A124" s="50">
        <v>110</v>
      </c>
      <c r="B124" s="45" t="s">
        <v>220</v>
      </c>
      <c r="C124" s="130" t="s">
        <v>79</v>
      </c>
      <c r="D124" s="130"/>
      <c r="E124" s="130"/>
    </row>
    <row r="125" spans="1:5" ht="34.950000000000003" customHeight="1" x14ac:dyDescent="0.25">
      <c r="A125" s="50">
        <v>111</v>
      </c>
      <c r="B125" s="45" t="s">
        <v>221</v>
      </c>
      <c r="C125" s="130" t="s">
        <v>79</v>
      </c>
      <c r="D125" s="130"/>
      <c r="E125" s="130"/>
    </row>
    <row r="126" spans="1:5" ht="34.950000000000003" customHeight="1" x14ac:dyDescent="0.25">
      <c r="A126" s="50">
        <v>112</v>
      </c>
      <c r="B126" s="45" t="s">
        <v>222</v>
      </c>
      <c r="C126" s="130" t="s">
        <v>79</v>
      </c>
      <c r="D126" s="130"/>
      <c r="E126" s="130"/>
    </row>
    <row r="127" spans="1:5" ht="34.950000000000003" customHeight="1" x14ac:dyDescent="0.25">
      <c r="A127" s="50">
        <v>113</v>
      </c>
      <c r="B127" s="45" t="s">
        <v>223</v>
      </c>
      <c r="C127" s="130" t="s">
        <v>79</v>
      </c>
      <c r="D127" s="130"/>
      <c r="E127" s="130"/>
    </row>
    <row r="130" spans="2:3" x14ac:dyDescent="0.25">
      <c r="B130" s="43" t="s">
        <v>224</v>
      </c>
    </row>
    <row r="131" spans="2:3" ht="96.6" x14ac:dyDescent="0.25">
      <c r="B131" s="46" t="s">
        <v>225</v>
      </c>
    </row>
    <row r="132" spans="2:3" x14ac:dyDescent="0.25">
      <c r="B132" s="43" t="s">
        <v>226</v>
      </c>
      <c r="C132" s="43">
        <v>0.75</v>
      </c>
    </row>
    <row r="133" spans="2:3" x14ac:dyDescent="0.25">
      <c r="B133" s="43" t="s">
        <v>227</v>
      </c>
      <c r="C133" s="43">
        <v>1</v>
      </c>
    </row>
    <row r="134" spans="2:3" x14ac:dyDescent="0.25">
      <c r="B134" s="43" t="s">
        <v>228</v>
      </c>
      <c r="C134" s="43">
        <v>1.25</v>
      </c>
    </row>
    <row r="135" spans="2:3" x14ac:dyDescent="0.25">
      <c r="B135" s="43" t="s">
        <v>229</v>
      </c>
      <c r="C135" s="43">
        <v>1.25</v>
      </c>
    </row>
    <row r="136" spans="2:3" x14ac:dyDescent="0.25">
      <c r="B136" s="43" t="s">
        <v>230</v>
      </c>
      <c r="C136" s="43">
        <v>1.5</v>
      </c>
    </row>
    <row r="137" spans="2:3" x14ac:dyDescent="0.25">
      <c r="B137" s="43" t="s">
        <v>231</v>
      </c>
    </row>
  </sheetData>
  <mergeCells count="119">
    <mergeCell ref="C10:E10"/>
    <mergeCell ref="C11:E11"/>
    <mergeCell ref="C13:E13"/>
    <mergeCell ref="C15:E15"/>
    <mergeCell ref="C16:E16"/>
    <mergeCell ref="C17:E17"/>
    <mergeCell ref="A1:E1"/>
    <mergeCell ref="A3:A4"/>
    <mergeCell ref="B3:B4"/>
    <mergeCell ref="C3:E3"/>
    <mergeCell ref="C7:E7"/>
    <mergeCell ref="C8:E8"/>
    <mergeCell ref="C24:E24"/>
    <mergeCell ref="C25:E25"/>
    <mergeCell ref="A26:A27"/>
    <mergeCell ref="B26:B27"/>
    <mergeCell ref="C26:E26"/>
    <mergeCell ref="C28:E28"/>
    <mergeCell ref="C18:E18"/>
    <mergeCell ref="C19:E19"/>
    <mergeCell ref="C20:E20"/>
    <mergeCell ref="C21:E21"/>
    <mergeCell ref="C22:E22"/>
    <mergeCell ref="C23:E23"/>
    <mergeCell ref="C35:E35"/>
    <mergeCell ref="C36:E36"/>
    <mergeCell ref="C37:E37"/>
    <mergeCell ref="C38:E38"/>
    <mergeCell ref="C39:E39"/>
    <mergeCell ref="C40:E40"/>
    <mergeCell ref="A29:A33"/>
    <mergeCell ref="C29:E29"/>
    <mergeCell ref="C30:E30"/>
    <mergeCell ref="C31:E31"/>
    <mergeCell ref="C32:E32"/>
    <mergeCell ref="C33:E33"/>
    <mergeCell ref="C49:E49"/>
    <mergeCell ref="C50:E50"/>
    <mergeCell ref="C51:E51"/>
    <mergeCell ref="C52:E52"/>
    <mergeCell ref="C53:E53"/>
    <mergeCell ref="C55:E55"/>
    <mergeCell ref="A41:A42"/>
    <mergeCell ref="B41:B42"/>
    <mergeCell ref="C41:E41"/>
    <mergeCell ref="C44:E44"/>
    <mergeCell ref="C45:E45"/>
    <mergeCell ref="C47:E47"/>
    <mergeCell ref="C62:E62"/>
    <mergeCell ref="C63:E63"/>
    <mergeCell ref="C64:E64"/>
    <mergeCell ref="C66:E66"/>
    <mergeCell ref="C67:E67"/>
    <mergeCell ref="C70:E70"/>
    <mergeCell ref="C56:E56"/>
    <mergeCell ref="C57:E57"/>
    <mergeCell ref="C58:E58"/>
    <mergeCell ref="C59:E59"/>
    <mergeCell ref="C60:E60"/>
    <mergeCell ref="C61:E61"/>
    <mergeCell ref="C78:E78"/>
    <mergeCell ref="C79:E79"/>
    <mergeCell ref="C80:E80"/>
    <mergeCell ref="C81:E81"/>
    <mergeCell ref="C82:E82"/>
    <mergeCell ref="C83:E83"/>
    <mergeCell ref="C71:E71"/>
    <mergeCell ref="C72:E72"/>
    <mergeCell ref="C73:E73"/>
    <mergeCell ref="C74:E74"/>
    <mergeCell ref="C75:E75"/>
    <mergeCell ref="C76:E76"/>
    <mergeCell ref="C89:E89"/>
    <mergeCell ref="C90:E90"/>
    <mergeCell ref="A91:A92"/>
    <mergeCell ref="B91:B92"/>
    <mergeCell ref="C91:E91"/>
    <mergeCell ref="C93:E93"/>
    <mergeCell ref="C84:E84"/>
    <mergeCell ref="C85:E85"/>
    <mergeCell ref="A86:A87"/>
    <mergeCell ref="B86:B87"/>
    <mergeCell ref="C86:E86"/>
    <mergeCell ref="C88:E88"/>
    <mergeCell ref="C99:E99"/>
    <mergeCell ref="C100:E100"/>
    <mergeCell ref="C101:E101"/>
    <mergeCell ref="C102:E102"/>
    <mergeCell ref="C103:E103"/>
    <mergeCell ref="C104:E104"/>
    <mergeCell ref="A94:A95"/>
    <mergeCell ref="B94:B95"/>
    <mergeCell ref="C94:E94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17:E117"/>
    <mergeCell ref="C118:E118"/>
    <mergeCell ref="C119:E119"/>
    <mergeCell ref="C120:E120"/>
    <mergeCell ref="C121:E121"/>
    <mergeCell ref="C122:E122"/>
  </mergeCells>
  <hyperlinks>
    <hyperlink ref="B14" location="P875" display="P875"/>
    <hyperlink ref="B41" location="P875" display="P875"/>
    <hyperlink ref="B48" location="P875" display="P875"/>
    <hyperlink ref="B49" location="P875" display="P875"/>
    <hyperlink ref="B50" location="P875" display="P875"/>
    <hyperlink ref="B60" location="P875" display="P875"/>
    <hyperlink ref="B63" location="P875" display="P875"/>
    <hyperlink ref="B65" location="P875" display="P875"/>
    <hyperlink ref="C103" r:id="rId1" display="consultantplus://offline/ref=BFED5FEB97E8AB9D93610294F239C2CE8A0ED2E081D0ADEE0B772CNEF0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Расчет</vt:lpstr>
      <vt:lpstr>Расценки Т7</vt:lpstr>
      <vt:lpstr>Цикличность</vt:lpstr>
      <vt:lpstr>157 приказ</vt:lpstr>
      <vt:lpstr>'Расценки Т7'!Область_печати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</cp:lastModifiedBy>
  <cp:lastPrinted>2018-08-28T12:33:34Z</cp:lastPrinted>
  <dcterms:created xsi:type="dcterms:W3CDTF">1996-10-08T23:32:33Z</dcterms:created>
  <dcterms:modified xsi:type="dcterms:W3CDTF">2018-09-05T12:08:29Z</dcterms:modified>
</cp:coreProperties>
</file>